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4235" windowHeight="7920"/>
  </bookViews>
  <sheets>
    <sheet name="Hárok4" sheetId="8" r:id="rId1"/>
    <sheet name="Hárok1" sheetId="9" r:id="rId2"/>
  </sheets>
  <calcPr calcId="125725"/>
</workbook>
</file>

<file path=xl/calcChain.xml><?xml version="1.0" encoding="utf-8"?>
<calcChain xmlns="http://schemas.openxmlformats.org/spreadsheetml/2006/main">
  <c r="F173" i="8"/>
  <c r="G173"/>
  <c r="G177" s="1"/>
  <c r="H173"/>
  <c r="H102"/>
  <c r="H82"/>
  <c r="H78"/>
  <c r="F186"/>
  <c r="G186"/>
  <c r="H186"/>
  <c r="F167"/>
  <c r="F177" s="1"/>
  <c r="G167"/>
  <c r="H167"/>
  <c r="H177" s="1"/>
  <c r="F151"/>
  <c r="G151"/>
  <c r="H151"/>
  <c r="F150"/>
  <c r="G150"/>
  <c r="H150"/>
  <c r="F160"/>
  <c r="G160"/>
  <c r="H160"/>
  <c r="F170"/>
  <c r="G170"/>
  <c r="H170"/>
  <c r="E176"/>
  <c r="F176"/>
  <c r="G176"/>
  <c r="H176"/>
  <c r="F183"/>
  <c r="G183"/>
  <c r="H183"/>
  <c r="F208"/>
  <c r="G208"/>
  <c r="H208"/>
  <c r="F249" l="1"/>
  <c r="F250"/>
  <c r="G250"/>
  <c r="H250"/>
  <c r="F236"/>
  <c r="G236"/>
  <c r="F230"/>
  <c r="F229"/>
  <c r="G229"/>
  <c r="F223"/>
  <c r="G223"/>
  <c r="F213"/>
  <c r="F212"/>
  <c r="G212"/>
  <c r="G213" s="1"/>
  <c r="H212"/>
  <c r="H213" s="1"/>
  <c r="F203"/>
  <c r="G203"/>
  <c r="F193"/>
  <c r="G193"/>
  <c r="H193"/>
  <c r="F156"/>
  <c r="G156"/>
  <c r="G161" s="1"/>
  <c r="H156"/>
  <c r="H161" s="1"/>
  <c r="F161"/>
  <c r="F145"/>
  <c r="G145"/>
  <c r="F131"/>
  <c r="F123"/>
  <c r="G123"/>
  <c r="H123"/>
  <c r="G230" l="1"/>
  <c r="F112"/>
  <c r="G112"/>
  <c r="H112"/>
  <c r="F109"/>
  <c r="G109"/>
  <c r="H109"/>
  <c r="F83"/>
  <c r="G83"/>
  <c r="H83"/>
  <c r="F43"/>
  <c r="G43"/>
  <c r="H43"/>
  <c r="F40" l="1"/>
  <c r="G40"/>
  <c r="F39"/>
  <c r="G39"/>
  <c r="G249" s="1"/>
  <c r="H39"/>
  <c r="H249" s="1"/>
  <c r="F25"/>
  <c r="G25"/>
  <c r="H25"/>
  <c r="F246"/>
  <c r="F245"/>
  <c r="G245"/>
  <c r="G246" s="1"/>
  <c r="H240"/>
  <c r="F240"/>
  <c r="G240"/>
  <c r="F127"/>
  <c r="G127"/>
  <c r="G131" s="1"/>
  <c r="H120"/>
  <c r="F120"/>
  <c r="G120"/>
  <c r="F119"/>
  <c r="G119"/>
  <c r="H119"/>
  <c r="H117"/>
  <c r="F117"/>
  <c r="G117"/>
  <c r="H91"/>
  <c r="F91"/>
  <c r="G91"/>
  <c r="F65"/>
  <c r="F57"/>
  <c r="G57"/>
  <c r="H57"/>
  <c r="F52"/>
  <c r="F66" s="1"/>
  <c r="H23"/>
  <c r="F23"/>
  <c r="F26" s="1"/>
  <c r="G23"/>
  <c r="G26"/>
  <c r="G65" s="1"/>
  <c r="G66"/>
  <c r="H71"/>
  <c r="F71"/>
  <c r="G71"/>
  <c r="G102"/>
  <c r="G95"/>
  <c r="H29"/>
  <c r="H3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G22"/>
  <c r="G27"/>
  <c r="H27" s="1"/>
  <c r="G30"/>
  <c r="H30" s="1"/>
  <c r="G32"/>
  <c r="H32" s="1"/>
  <c r="G33"/>
  <c r="H33" s="1"/>
  <c r="G34"/>
  <c r="H34" s="1"/>
  <c r="G41"/>
  <c r="H41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3"/>
  <c r="H53" s="1"/>
  <c r="G54"/>
  <c r="H54" s="1"/>
  <c r="G55"/>
  <c r="H55" s="1"/>
  <c r="G56"/>
  <c r="H56" s="1"/>
  <c r="G58"/>
  <c r="H58" s="1"/>
  <c r="G59"/>
  <c r="H59" s="1"/>
  <c r="G61"/>
  <c r="H61" s="1"/>
  <c r="G62"/>
  <c r="H62" s="1"/>
  <c r="G63"/>
  <c r="H63" s="1"/>
  <c r="G67"/>
  <c r="H67" s="1"/>
  <c r="G68"/>
  <c r="H68" s="1"/>
  <c r="G69"/>
  <c r="H69" s="1"/>
  <c r="G70"/>
  <c r="H70" s="1"/>
  <c r="G72"/>
  <c r="H72" s="1"/>
  <c r="G73"/>
  <c r="H73" s="1"/>
  <c r="G74"/>
  <c r="H74" s="1"/>
  <c r="G76"/>
  <c r="H76" s="1"/>
  <c r="G77"/>
  <c r="G78"/>
  <c r="G79"/>
  <c r="H79" s="1"/>
  <c r="G80"/>
  <c r="G82"/>
  <c r="G84"/>
  <c r="H84" s="1"/>
  <c r="G85"/>
  <c r="G86"/>
  <c r="G87"/>
  <c r="H87" s="1"/>
  <c r="G88"/>
  <c r="H88" s="1"/>
  <c r="G89"/>
  <c r="H89" s="1"/>
  <c r="G90"/>
  <c r="H90" s="1"/>
  <c r="H95"/>
  <c r="G93"/>
  <c r="H93" s="1"/>
  <c r="G96"/>
  <c r="H96" s="1"/>
  <c r="G97"/>
  <c r="H97" s="1"/>
  <c r="G100"/>
  <c r="G101"/>
  <c r="H101" s="1"/>
  <c r="G104"/>
  <c r="H104" s="1"/>
  <c r="G105"/>
  <c r="H105" s="1"/>
  <c r="G107"/>
  <c r="H107" s="1"/>
  <c r="G110"/>
  <c r="H110" s="1"/>
  <c r="G113"/>
  <c r="H113" s="1"/>
  <c r="H114"/>
  <c r="G115"/>
  <c r="H115" s="1"/>
  <c r="G116"/>
  <c r="H116" s="1"/>
  <c r="G118"/>
  <c r="H118" s="1"/>
  <c r="G121"/>
  <c r="H121" s="1"/>
  <c r="G124"/>
  <c r="H124" s="1"/>
  <c r="G125"/>
  <c r="H125" s="1"/>
  <c r="H127"/>
  <c r="H131" s="1"/>
  <c r="G128"/>
  <c r="H128" s="1"/>
  <c r="G129"/>
  <c r="H129" s="1"/>
  <c r="G132"/>
  <c r="H132" s="1"/>
  <c r="G133"/>
  <c r="H133" s="1"/>
  <c r="G134"/>
  <c r="H134" s="1"/>
  <c r="G136"/>
  <c r="H136" s="1"/>
  <c r="G137"/>
  <c r="H137" s="1"/>
  <c r="H145"/>
  <c r="G140"/>
  <c r="H140" s="1"/>
  <c r="G146"/>
  <c r="H146" s="1"/>
  <c r="G147"/>
  <c r="H147" s="1"/>
  <c r="G148"/>
  <c r="H148" s="1"/>
  <c r="G152"/>
  <c r="H152" s="1"/>
  <c r="G154"/>
  <c r="H154" s="1"/>
  <c r="G157"/>
  <c r="H157" s="1"/>
  <c r="G158"/>
  <c r="H158" s="1"/>
  <c r="G159"/>
  <c r="G162"/>
  <c r="H162" s="1"/>
  <c r="G163"/>
  <c r="H163" s="1"/>
  <c r="G165"/>
  <c r="H165" s="1"/>
  <c r="G166"/>
  <c r="H166" s="1"/>
  <c r="G168"/>
  <c r="H168" s="1"/>
  <c r="G169"/>
  <c r="G171"/>
  <c r="H171" s="1"/>
  <c r="G172"/>
  <c r="G174"/>
  <c r="H174" s="1"/>
  <c r="G178"/>
  <c r="H178" s="1"/>
  <c r="G180"/>
  <c r="H180" s="1"/>
  <c r="G181"/>
  <c r="H181" s="1"/>
  <c r="G184"/>
  <c r="H184" s="1"/>
  <c r="G185"/>
  <c r="H185" s="1"/>
  <c r="G187"/>
  <c r="H187" s="1"/>
  <c r="G188"/>
  <c r="H188" s="1"/>
  <c r="G189"/>
  <c r="H189" s="1"/>
  <c r="G190"/>
  <c r="H190" s="1"/>
  <c r="G191"/>
  <c r="H191" s="1"/>
  <c r="G192"/>
  <c r="H192" s="1"/>
  <c r="G194"/>
  <c r="H194" s="1"/>
  <c r="G196"/>
  <c r="H196" s="1"/>
  <c r="G197"/>
  <c r="H197" s="1"/>
  <c r="G198"/>
  <c r="H198" s="1"/>
  <c r="H203"/>
  <c r="G202"/>
  <c r="H202" s="1"/>
  <c r="G204"/>
  <c r="H204" s="1"/>
  <c r="G206"/>
  <c r="H206" s="1"/>
  <c r="G209"/>
  <c r="H209" s="1"/>
  <c r="G211"/>
  <c r="H211" s="1"/>
  <c r="G214"/>
  <c r="H214" s="1"/>
  <c r="G215"/>
  <c r="H215" s="1"/>
  <c r="G216"/>
  <c r="H216" s="1"/>
  <c r="G217"/>
  <c r="H217" s="1"/>
  <c r="G219"/>
  <c r="H219" s="1"/>
  <c r="H223"/>
  <c r="G224"/>
  <c r="H224" s="1"/>
  <c r="G225"/>
  <c r="H225" s="1"/>
  <c r="H229"/>
  <c r="G228"/>
  <c r="H228" s="1"/>
  <c r="G231"/>
  <c r="H231" s="1"/>
  <c r="G233"/>
  <c r="H233" s="1"/>
  <c r="H236"/>
  <c r="G235"/>
  <c r="H235" s="1"/>
  <c r="G237"/>
  <c r="H237" s="1"/>
  <c r="G239"/>
  <c r="H239" s="1"/>
  <c r="G241"/>
  <c r="H241" s="1"/>
  <c r="H245"/>
  <c r="G247"/>
  <c r="H247" s="1"/>
  <c r="G10"/>
  <c r="H10" s="1"/>
  <c r="E127"/>
  <c r="E250"/>
  <c r="E183"/>
  <c r="E186"/>
  <c r="E203"/>
  <c r="E208"/>
  <c r="E212"/>
  <c r="E223"/>
  <c r="E229"/>
  <c r="E236"/>
  <c r="E240"/>
  <c r="E245"/>
  <c r="E145"/>
  <c r="E150"/>
  <c r="E156"/>
  <c r="E160"/>
  <c r="E167"/>
  <c r="E170"/>
  <c r="E173"/>
  <c r="E129"/>
  <c r="E130" s="1"/>
  <c r="E123"/>
  <c r="E119"/>
  <c r="E117"/>
  <c r="E112"/>
  <c r="E109"/>
  <c r="E102"/>
  <c r="E95"/>
  <c r="E91"/>
  <c r="E83"/>
  <c r="E71"/>
  <c r="E64"/>
  <c r="E60"/>
  <c r="E57"/>
  <c r="E52"/>
  <c r="E43"/>
  <c r="E39"/>
  <c r="E249" s="1"/>
  <c r="E25"/>
  <c r="E23"/>
  <c r="E26" s="1"/>
  <c r="E40" s="1"/>
  <c r="D176"/>
  <c r="D127"/>
  <c r="D39"/>
  <c r="D249" s="1"/>
  <c r="D31"/>
  <c r="D250" s="1"/>
  <c r="D245"/>
  <c r="D183"/>
  <c r="D170"/>
  <c r="D223"/>
  <c r="D23"/>
  <c r="D26" s="1"/>
  <c r="D52"/>
  <c r="D60"/>
  <c r="G60" s="1"/>
  <c r="H60" s="1"/>
  <c r="D43"/>
  <c r="D57"/>
  <c r="D64"/>
  <c r="G64" s="1"/>
  <c r="H64" s="1"/>
  <c r="D123"/>
  <c r="D109"/>
  <c r="D112"/>
  <c r="D117"/>
  <c r="D119"/>
  <c r="D130"/>
  <c r="G130" s="1"/>
  <c r="H130" s="1"/>
  <c r="D83"/>
  <c r="D102"/>
  <c r="D91"/>
  <c r="D95"/>
  <c r="D145"/>
  <c r="D150"/>
  <c r="D156"/>
  <c r="D160"/>
  <c r="D71"/>
  <c r="D167"/>
  <c r="D173"/>
  <c r="D186"/>
  <c r="D203"/>
  <c r="D208"/>
  <c r="D212"/>
  <c r="D229"/>
  <c r="D236"/>
  <c r="D240"/>
  <c r="D25"/>
  <c r="H246" l="1"/>
  <c r="H230"/>
  <c r="G103"/>
  <c r="G248"/>
  <c r="G252" s="1"/>
  <c r="H26"/>
  <c r="H103"/>
  <c r="F103"/>
  <c r="F248" s="1"/>
  <c r="F252" s="1"/>
  <c r="E246"/>
  <c r="E193"/>
  <c r="E177"/>
  <c r="E151"/>
  <c r="E230"/>
  <c r="E120"/>
  <c r="E131" s="1"/>
  <c r="E161"/>
  <c r="E213"/>
  <c r="D120"/>
  <c r="E103"/>
  <c r="E65"/>
  <c r="D230"/>
  <c r="D213"/>
  <c r="D177"/>
  <c r="D193"/>
  <c r="D161"/>
  <c r="D151"/>
  <c r="D103"/>
  <c r="D246"/>
  <c r="D65"/>
  <c r="D40"/>
  <c r="H65" l="1"/>
  <c r="H248" s="1"/>
  <c r="H252" s="1"/>
  <c r="H40"/>
  <c r="H66" s="1"/>
  <c r="D66"/>
  <c r="D131"/>
  <c r="E248"/>
  <c r="E252" s="1"/>
  <c r="E66"/>
  <c r="D248"/>
  <c r="D252" l="1"/>
</calcChain>
</file>

<file path=xl/comments1.xml><?xml version="1.0" encoding="utf-8"?>
<comments xmlns="http://schemas.openxmlformats.org/spreadsheetml/2006/main">
  <authors>
    <author>Slepickova</author>
  </authors>
  <commentList>
    <comment ref="D210" authorId="0">
      <text>
        <r>
          <rPr>
            <b/>
            <sz val="8"/>
            <color indexed="81"/>
            <rFont val="Tahoma"/>
            <charset val="238"/>
          </rPr>
          <t>Slepickova:</t>
        </r>
        <r>
          <rPr>
            <sz val="8"/>
            <color indexed="81"/>
            <rFont val="Tahoma"/>
            <charset val="238"/>
          </rPr>
          <t xml:space="preserve">
2400 televízia</t>
        </r>
      </text>
    </comment>
    <comment ref="E210" authorId="0">
      <text>
        <r>
          <rPr>
            <b/>
            <sz val="8"/>
            <color indexed="81"/>
            <rFont val="Tahoma"/>
            <charset val="238"/>
          </rPr>
          <t>Slepickova:</t>
        </r>
        <r>
          <rPr>
            <sz val="8"/>
            <color indexed="81"/>
            <rFont val="Tahoma"/>
            <charset val="238"/>
          </rPr>
          <t xml:space="preserve">
2400 televízia</t>
        </r>
      </text>
    </comment>
  </commentList>
</comments>
</file>

<file path=xl/sharedStrings.xml><?xml version="1.0" encoding="utf-8"?>
<sst xmlns="http://schemas.openxmlformats.org/spreadsheetml/2006/main" count="262" uniqueCount="243">
  <si>
    <t>tab.č.2</t>
  </si>
  <si>
    <t>Bežné výdavky</t>
  </si>
  <si>
    <t>Mzdy, platy, sl.príjmy a ost.osobné vyrovnania</t>
  </si>
  <si>
    <t>Poistné a príspevok do poisťovní</t>
  </si>
  <si>
    <t>Cestovné náhrady</t>
  </si>
  <si>
    <t>633 002</t>
  </si>
  <si>
    <t>Výpočtová technika</t>
  </si>
  <si>
    <t>Prev.stroje a zariad.</t>
  </si>
  <si>
    <t>Všeobecný materiál</t>
  </si>
  <si>
    <t>Knihy, časopisy, noviny, učebnice, uč. pomôcky.....</t>
  </si>
  <si>
    <t>Pracovné odevy,obuv</t>
  </si>
  <si>
    <t>Reprezentačné</t>
  </si>
  <si>
    <t>Poistenie</t>
  </si>
  <si>
    <t>Stravovanie</t>
  </si>
  <si>
    <t>Poistné</t>
  </si>
  <si>
    <t>Prídel do sociálneho fondu</t>
  </si>
  <si>
    <t>Energie</t>
  </si>
  <si>
    <t>Budov, objektov alebo ich častí</t>
  </si>
  <si>
    <t>Špeciálny materiál</t>
  </si>
  <si>
    <t>Knihy,časopisy,noviny</t>
  </si>
  <si>
    <t>634 001</t>
  </si>
  <si>
    <t>Palivo, mazivá, oleje, špeciálne kvapaliny</t>
  </si>
  <si>
    <t>Servis, údržba, opravy a výdavky s tým spojené</t>
  </si>
  <si>
    <t>Špeciálnej techniky</t>
  </si>
  <si>
    <t>632 001</t>
  </si>
  <si>
    <t>Údržba</t>
  </si>
  <si>
    <t>Na dávku v hmotnej núdzi a príspevky k dávke</t>
  </si>
  <si>
    <t>Kapitálové výdavky</t>
  </si>
  <si>
    <t>Splácanie tuzemskej istiny z bankových úverov dlh.</t>
  </si>
  <si>
    <t>NISSAN</t>
  </si>
  <si>
    <t>PEUGEOT</t>
  </si>
  <si>
    <t>AVIA - UNC</t>
  </si>
  <si>
    <t>Servis , údržba, STK a materiál</t>
  </si>
  <si>
    <t>Poistenie zákonné + havarijne</t>
  </si>
  <si>
    <t>Energie, voda OcÚ</t>
  </si>
  <si>
    <t>Energie ,voda Zdra.stred.</t>
  </si>
  <si>
    <t>Telefón</t>
  </si>
  <si>
    <t>Internet</t>
  </si>
  <si>
    <t>Poštové služby</t>
  </si>
  <si>
    <t>Na chod spoločnej úradovne</t>
  </si>
  <si>
    <t>Dohody o vyk.práce</t>
  </si>
  <si>
    <t>Údržba chodníkov -v parku</t>
  </si>
  <si>
    <t>Údržba ČOV a kanalizácie</t>
  </si>
  <si>
    <t xml:space="preserve">Eletrická energia FI </t>
  </si>
  <si>
    <t>Vodné</t>
  </si>
  <si>
    <t>Všeobecné služby -slávnostné osvetlenie</t>
  </si>
  <si>
    <t>Materiál na kultúrne podujatia v obci</t>
  </si>
  <si>
    <t>212 1</t>
  </si>
  <si>
    <t>212 2</t>
  </si>
  <si>
    <t>Rozpočtovej organizácii - originálne kompetencie</t>
  </si>
  <si>
    <t>Rozpočtovej organizácii - prenesené kompetencie</t>
  </si>
  <si>
    <t>212 3</t>
  </si>
  <si>
    <t>Rozpočtovej organizácii - ŠKD</t>
  </si>
  <si>
    <t>212 4</t>
  </si>
  <si>
    <t>Rozpočtovej organizácii -školské stravovanie</t>
  </si>
  <si>
    <t>Na klubovú činnosť - H. Moravce</t>
  </si>
  <si>
    <t>Materiál ZPOZ</t>
  </si>
  <si>
    <t>Údržba kablovej televízie a  rozhlasu</t>
  </si>
  <si>
    <t xml:space="preserve">Odvoz komunál.odpadov  </t>
  </si>
  <si>
    <t>Matričná činnosť</t>
  </si>
  <si>
    <t>Údržba verejnej zelene</t>
  </si>
  <si>
    <t>Údržba miestnych komunikácií</t>
  </si>
  <si>
    <t>Odmeny a príspevky-poslanci-zástupca starostu</t>
  </si>
  <si>
    <t>Folklórny súbor HROZIENKA</t>
  </si>
  <si>
    <t>Údržba budovy OcU</t>
  </si>
  <si>
    <t>Všeobecné služby/napr. revízie sig.zar.,has.prístr.</t>
  </si>
  <si>
    <t>09.5.0</t>
  </si>
  <si>
    <t>Školenia a semináre</t>
  </si>
  <si>
    <t>Údržba budovy zdrav.strediska</t>
  </si>
  <si>
    <t>v €</t>
  </si>
  <si>
    <t xml:space="preserve">v € </t>
  </si>
  <si>
    <t>REGOB</t>
  </si>
  <si>
    <t>Program 1. :Plánovanie, manažmant a kontrola</t>
  </si>
  <si>
    <t>1.1. Činnosť obecného úradu</t>
  </si>
  <si>
    <t>01.1.1.6</t>
  </si>
  <si>
    <t>01.7.0</t>
  </si>
  <si>
    <t xml:space="preserve">Bežné výdavky </t>
  </si>
  <si>
    <t>Výdavkové finančné operácie</t>
  </si>
  <si>
    <t>01.7.0.</t>
  </si>
  <si>
    <t>SPOLU 1.1.</t>
  </si>
  <si>
    <t>spolu 630</t>
  </si>
  <si>
    <t>spolu 650</t>
  </si>
  <si>
    <t>Spolu Výd.FO spolu 1.1.</t>
  </si>
  <si>
    <t>1.2. Audit - finančná a rozpočtová oblasť</t>
  </si>
  <si>
    <t>01.1.2</t>
  </si>
  <si>
    <t>SPOLU 1.2.</t>
  </si>
  <si>
    <t>1.3. Správa a údržba majetku</t>
  </si>
  <si>
    <t>1.4. Členstvo v organizáciách a príspevky pre združenia</t>
  </si>
  <si>
    <t>08.2.0.3.</t>
  </si>
  <si>
    <t>08.4.0.</t>
  </si>
  <si>
    <t>spolu 633 - SPOLU 1.3.</t>
  </si>
  <si>
    <t>SPOLU 1.4.</t>
  </si>
  <si>
    <t>1.5. Obecné zastupiteľstvo</t>
  </si>
  <si>
    <t>SPOLU 1.5.</t>
  </si>
  <si>
    <t>1.6. Vzdelávanie zamestnancov</t>
  </si>
  <si>
    <t>SPOLU 1.6.</t>
  </si>
  <si>
    <t xml:space="preserve">SPOLU Program 1. </t>
  </si>
  <si>
    <t>Program 2. :Propagácia a marketing</t>
  </si>
  <si>
    <t>2.1. Propagácia a prezentácia obce</t>
  </si>
  <si>
    <t>Program 3.: Interné služby</t>
  </si>
  <si>
    <t>3.1. Autodoprava</t>
  </si>
  <si>
    <t>3.2. Hosp.správa, údržba a prevádzka budov</t>
  </si>
  <si>
    <t>spolu 635</t>
  </si>
  <si>
    <t>spolu 636</t>
  </si>
  <si>
    <t>spolu 637</t>
  </si>
  <si>
    <t>SPOLU Program 3.</t>
  </si>
  <si>
    <t>Program 4. : Služby občanom</t>
  </si>
  <si>
    <t>4.1. Činnosť matriky</t>
  </si>
  <si>
    <t>01.3.3</t>
  </si>
  <si>
    <t>SPOLU 4.1.</t>
  </si>
  <si>
    <t>4.2. Evidencia obyvateľstva</t>
  </si>
  <si>
    <t>SPOLU 4.2.</t>
  </si>
  <si>
    <t>4.3. Cintorínske a pohrebné služby</t>
  </si>
  <si>
    <t>06.2.0</t>
  </si>
  <si>
    <t>4.4. Miestny rozhlas a kablová televizia</t>
  </si>
  <si>
    <t>08.2.0.9</t>
  </si>
  <si>
    <t>SPOLU 4.3.</t>
  </si>
  <si>
    <t>SPOLU 4.4.</t>
  </si>
  <si>
    <t>4.5. Spoločný stavebný úrad</t>
  </si>
  <si>
    <t>SPOLU 4.5.</t>
  </si>
  <si>
    <t>SPOLU Program 4.</t>
  </si>
  <si>
    <t>Program 5.: Bezpečnosť</t>
  </si>
  <si>
    <t>5.1. Ochrana pred požiarmi</t>
  </si>
  <si>
    <t>03.2.0</t>
  </si>
  <si>
    <t>SPOLU 5.1.</t>
  </si>
  <si>
    <t>5.2. Civilná obrana</t>
  </si>
  <si>
    <t>02.2.0</t>
  </si>
  <si>
    <t>SPOLU 5.2.</t>
  </si>
  <si>
    <t>SPOLU Program 5.</t>
  </si>
  <si>
    <t>Program 6. : Odpadové hospodárstvo</t>
  </si>
  <si>
    <t>6.1 Zber a odvoz odpadu</t>
  </si>
  <si>
    <t>05.1.0.</t>
  </si>
  <si>
    <t>SPOLU 6.1.</t>
  </si>
  <si>
    <t>6.2. Likvidácia nelegálneho odpadu</t>
  </si>
  <si>
    <t>6.3. Nakladanie s odpadovými vodami</t>
  </si>
  <si>
    <t>05.2.0</t>
  </si>
  <si>
    <t>SPOLU 6.3.</t>
  </si>
  <si>
    <t>SPOLU Program 6.</t>
  </si>
  <si>
    <t>Program 7. : Komunikácie</t>
  </si>
  <si>
    <t>7.1 Oprava chodníkov</t>
  </si>
  <si>
    <t>051.1.0</t>
  </si>
  <si>
    <t>SPOLU 7.1</t>
  </si>
  <si>
    <t>7.2. Oprava pozemných komunikácií</t>
  </si>
  <si>
    <t>04.5.1.3</t>
  </si>
  <si>
    <t>SPOLU 7.2</t>
  </si>
  <si>
    <t>7.3 Zimná údržba</t>
  </si>
  <si>
    <t>Správa a údržba miestnych komunikácií a chodníkov</t>
  </si>
  <si>
    <t>SPOLU 7.3</t>
  </si>
  <si>
    <t xml:space="preserve">SPOLU Program 7. </t>
  </si>
  <si>
    <t>09.1.1.1</t>
  </si>
  <si>
    <t>09.1.2.1</t>
  </si>
  <si>
    <t>09.6.0.1</t>
  </si>
  <si>
    <t>09.5.0.1</t>
  </si>
  <si>
    <t>SPOLU Program 9.</t>
  </si>
  <si>
    <t>08.1.0</t>
  </si>
  <si>
    <t>SPOLU Program 10.</t>
  </si>
  <si>
    <t>08.2.0</t>
  </si>
  <si>
    <t>SPOLU 11.2</t>
  </si>
  <si>
    <t>SPOLU Program 11.</t>
  </si>
  <si>
    <t>SPOLU 12.1</t>
  </si>
  <si>
    <t>06.4.0</t>
  </si>
  <si>
    <t>SPOLU Program 12.</t>
  </si>
  <si>
    <t>10.2.0</t>
  </si>
  <si>
    <t>10.2.0.1.</t>
  </si>
  <si>
    <t xml:space="preserve">Kapitálové výdavky </t>
  </si>
  <si>
    <t>SPOLU VÝDAVKY</t>
  </si>
  <si>
    <t>Bežné výdavky 1.1. spolu</t>
  </si>
  <si>
    <t>BEŽNÉ VÝDAVKY program 1.</t>
  </si>
  <si>
    <t>Program 8.: Vzdelávanie</t>
  </si>
  <si>
    <t>8.2. Základná škola</t>
  </si>
  <si>
    <t>8.3. Stravovanie v  školských jedálňach</t>
  </si>
  <si>
    <t>SPOLU 8.1</t>
  </si>
  <si>
    <t>SPOLU 8.2</t>
  </si>
  <si>
    <t>SPOLU 8.3</t>
  </si>
  <si>
    <t>SPOLU 8.4</t>
  </si>
  <si>
    <t>8.4. Školský klub</t>
  </si>
  <si>
    <t>SPOLU Program 8.</t>
  </si>
  <si>
    <t>Program 9. : Šport</t>
  </si>
  <si>
    <t>9.1. Grantová podpora športu</t>
  </si>
  <si>
    <t>Program 10. :Kultúra</t>
  </si>
  <si>
    <t>10.1 Folklórny súbor HROZIENKA</t>
  </si>
  <si>
    <t xml:space="preserve">10.2 Kultúrne podujatia </t>
  </si>
  <si>
    <t xml:space="preserve">SPOLU 10.1 </t>
  </si>
  <si>
    <t>SPOLU 10.2</t>
  </si>
  <si>
    <t>Program 11. : Prostredie pre život</t>
  </si>
  <si>
    <t>11.1.Verejná zeleň</t>
  </si>
  <si>
    <t>11.2 Verejné osvetlenie</t>
  </si>
  <si>
    <t>SPOLU 11.1</t>
  </si>
  <si>
    <t>Program 12. : Sociálne služby</t>
  </si>
  <si>
    <t>12.1. Kluby dôchodcov</t>
  </si>
  <si>
    <t>12.2. Sociálna práca</t>
  </si>
  <si>
    <t>SPOLU 12.2.</t>
  </si>
  <si>
    <t>12.3. Dávky sociálnej pomoci</t>
  </si>
  <si>
    <t>SPOLU 12.3.</t>
  </si>
  <si>
    <t>Bežný transfer Futbalový klub</t>
  </si>
  <si>
    <t>Sociálna práca v obci</t>
  </si>
  <si>
    <t>4.6. Aktivačné práce z UP</t>
  </si>
  <si>
    <t>SPOLU 4.6.</t>
  </si>
  <si>
    <t>Leasing TRAKTOR kosačka</t>
  </si>
  <si>
    <t>Odmena dohoda - cintoríny</t>
  </si>
  <si>
    <t>Dohody - kosenie ver.priestranstva</t>
  </si>
  <si>
    <t>8.1 Originálne kompetencie</t>
  </si>
  <si>
    <t>Banka  OTP úroky ŠFRB (16 b.j.)</t>
  </si>
  <si>
    <t>Spolu 634</t>
  </si>
  <si>
    <t>Odmeny zamestnancov mimoprac.pomeru(upratovačka)</t>
  </si>
  <si>
    <t xml:space="preserve">Transfery ZMOS ,SZPB,ZPOZ. ŠZŠ </t>
  </si>
  <si>
    <t>Špeciálne služby (právnik, audit)</t>
  </si>
  <si>
    <r>
      <t>SPOLU Program 2.</t>
    </r>
    <r>
      <rPr>
        <sz val="10"/>
        <rFont val="Arial"/>
        <family val="2"/>
        <charset val="238"/>
      </rPr>
      <t xml:space="preserve"> </t>
    </r>
  </si>
  <si>
    <t>Detské ihrisko pri bytovkách</t>
  </si>
  <si>
    <t xml:space="preserve">Poplatky bankám, úrok z úveru DEXIA, VUB </t>
  </si>
  <si>
    <t>RENAULT 19</t>
  </si>
  <si>
    <t>Bežný transfer - športové aktivity</t>
  </si>
  <si>
    <t>Poplatky za kolkové známky</t>
  </si>
  <si>
    <t>Doplatok na origálne kompetencie za rok 2011</t>
  </si>
  <si>
    <t>Finan.príspevok pre zar.pre seniorov</t>
  </si>
  <si>
    <t>Kapitálové vydavky 1.1 spolu</t>
  </si>
  <si>
    <t>splátka úveru na výstavbu tržnice</t>
  </si>
  <si>
    <t>splátka úveru na zateplenie ZŠ  - 70%</t>
  </si>
  <si>
    <t>nevyčer.fin.prostr. z r.2012</t>
  </si>
  <si>
    <t>úhrada zateplenie ZŠ - fa z r.2012</t>
  </si>
  <si>
    <t>Návrh 2013</t>
  </si>
  <si>
    <t>Rozpočet 2012</t>
  </si>
  <si>
    <t>Výdavky z transferu spoloč.stav.úrad,život.prostr.</t>
  </si>
  <si>
    <t>7.4 Nákup pozemkov - chodníky</t>
  </si>
  <si>
    <t>0.1.1.1.6</t>
  </si>
  <si>
    <t>Chodníky v parku - nákup pozemkov</t>
  </si>
  <si>
    <t>SPOLU 7.4</t>
  </si>
  <si>
    <t>Nájomne pošt.priečinok, ostatné zar.</t>
  </si>
  <si>
    <t>Štúdie,expertízy,posudky, projektová dokumentácia</t>
  </si>
  <si>
    <t>Propagácia a inzercia obce</t>
  </si>
  <si>
    <t>Na posudkovú činnosť SU</t>
  </si>
  <si>
    <t>Údržba cintorínov - cintoríny 500,-, DS 3000,-</t>
  </si>
  <si>
    <t>Oprava osvetlenia a rozvodnej skrine</t>
  </si>
  <si>
    <t>Poplatky za overenie,fotenie,</t>
  </si>
  <si>
    <t>leasing Peugeot</t>
  </si>
  <si>
    <t>Údržba PC, kop.stroj</t>
  </si>
  <si>
    <t xml:space="preserve">Čerpanie príspevku na mzdy a ost.mat.  z UP </t>
  </si>
  <si>
    <t>Oprava a údržba šatní , proj.dok.tribúna</t>
  </si>
  <si>
    <t>Výhľad 2014</t>
  </si>
  <si>
    <t>Výhľad 2015</t>
  </si>
  <si>
    <t xml:space="preserve">Rozpočet na roky   2013 - 2015      VÝDAVKY </t>
  </si>
  <si>
    <t>Schválené:  OZ   dňa    28.3.2013</t>
  </si>
  <si>
    <t>Elektrická energia a voda DS</t>
  </si>
</sst>
</file>

<file path=xl/styles.xml><?xml version="1.0" encoding="utf-8"?>
<styleSheet xmlns="http://schemas.openxmlformats.org/spreadsheetml/2006/main">
  <numFmts count="1">
    <numFmt numFmtId="164" formatCode="000\ 00"/>
  </numFmts>
  <fonts count="14">
    <font>
      <sz val="10"/>
      <name val="Arial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3" fontId="5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2" fillId="0" borderId="0" xfId="0" applyNumberFormat="1" applyFont="1" applyFill="1" applyBorder="1"/>
    <xf numFmtId="0" fontId="11" fillId="0" borderId="1" xfId="0" applyFont="1" applyBorder="1"/>
    <xf numFmtId="3" fontId="1" fillId="0" borderId="1" xfId="0" applyNumberFormat="1" applyFont="1" applyFill="1" applyBorder="1" applyAlignment="1">
      <alignment horizontal="center"/>
    </xf>
    <xf numFmtId="0" fontId="11" fillId="4" borderId="1" xfId="0" applyFont="1" applyFill="1" applyBorder="1"/>
    <xf numFmtId="0" fontId="11" fillId="0" borderId="0" xfId="0" applyFont="1" applyBorder="1"/>
    <xf numFmtId="0" fontId="6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3" fontId="5" fillId="0" borderId="0" xfId="0" applyNumberFormat="1" applyFont="1" applyBorder="1"/>
    <xf numFmtId="3" fontId="5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/>
    <xf numFmtId="0" fontId="11" fillId="0" borderId="2" xfId="0" applyFont="1" applyFill="1" applyBorder="1" applyAlignment="1"/>
    <xf numFmtId="0" fontId="11" fillId="0" borderId="3" xfId="0" applyFont="1" applyFill="1" applyBorder="1" applyAlignment="1"/>
    <xf numFmtId="3" fontId="11" fillId="4" borderId="1" xfId="0" applyNumberFormat="1" applyFont="1" applyFill="1" applyBorder="1"/>
    <xf numFmtId="14" fontId="12" fillId="0" borderId="1" xfId="0" applyNumberFormat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wrapText="1"/>
    </xf>
    <xf numFmtId="3" fontId="11" fillId="0" borderId="1" xfId="0" applyNumberFormat="1" applyFont="1" applyFill="1" applyBorder="1"/>
    <xf numFmtId="14" fontId="11" fillId="0" borderId="1" xfId="0" applyNumberFormat="1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1" fillId="0" borderId="1" xfId="0" applyFont="1" applyFill="1" applyBorder="1"/>
    <xf numFmtId="3" fontId="11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3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Fill="1" applyBorder="1"/>
    <xf numFmtId="0" fontId="12" fillId="0" borderId="0" xfId="0" applyFont="1"/>
    <xf numFmtId="0" fontId="12" fillId="0" borderId="3" xfId="0" applyFont="1" applyBorder="1"/>
    <xf numFmtId="0" fontId="12" fillId="0" borderId="1" xfId="0" applyFont="1" applyBorder="1"/>
    <xf numFmtId="3" fontId="10" fillId="0" borderId="0" xfId="0" applyNumberFormat="1" applyFont="1" applyFill="1" applyBorder="1" applyAlignment="1">
      <alignment horizontal="left"/>
    </xf>
    <xf numFmtId="0" fontId="10" fillId="0" borderId="1" xfId="0" applyFont="1" applyBorder="1"/>
    <xf numFmtId="0" fontId="10" fillId="0" borderId="0" xfId="0" applyFont="1" applyFill="1" applyBorder="1"/>
    <xf numFmtId="164" fontId="10" fillId="0" borderId="1" xfId="0" applyNumberFormat="1" applyFont="1" applyFill="1" applyBorder="1"/>
    <xf numFmtId="0" fontId="11" fillId="0" borderId="1" xfId="0" applyNumberFormat="1" applyFont="1" applyFill="1" applyBorder="1"/>
    <xf numFmtId="49" fontId="10" fillId="0" borderId="0" xfId="0" applyNumberFormat="1" applyFont="1"/>
    <xf numFmtId="49" fontId="10" fillId="0" borderId="0" xfId="0" applyNumberFormat="1" applyFont="1" applyFill="1" applyBorder="1"/>
    <xf numFmtId="49" fontId="10" fillId="0" borderId="3" xfId="0" applyNumberFormat="1" applyFont="1" applyFill="1" applyBorder="1"/>
    <xf numFmtId="49" fontId="11" fillId="0" borderId="1" xfId="0" applyNumberFormat="1" applyFont="1" applyFill="1" applyBorder="1"/>
    <xf numFmtId="0" fontId="10" fillId="0" borderId="4" xfId="0" applyFont="1" applyFill="1" applyBorder="1"/>
    <xf numFmtId="3" fontId="10" fillId="0" borderId="2" xfId="0" applyNumberFormat="1" applyFont="1" applyFill="1" applyBorder="1" applyAlignment="1">
      <alignment horizontal="left"/>
    </xf>
    <xf numFmtId="0" fontId="11" fillId="0" borderId="3" xfId="0" applyFont="1" applyFill="1" applyBorder="1" applyAlignment="1">
      <alignment wrapText="1"/>
    </xf>
    <xf numFmtId="0" fontId="11" fillId="0" borderId="4" xfId="0" applyFont="1" applyFill="1" applyBorder="1" applyAlignment="1"/>
    <xf numFmtId="0" fontId="12" fillId="0" borderId="1" xfId="0" applyFont="1" applyFill="1" applyBorder="1"/>
    <xf numFmtId="3" fontId="12" fillId="0" borderId="1" xfId="0" applyNumberFormat="1" applyFont="1" applyFill="1" applyBorder="1" applyAlignment="1">
      <alignment horizontal="left"/>
    </xf>
    <xf numFmtId="0" fontId="12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49" fontId="10" fillId="0" borderId="1" xfId="0" applyNumberFormat="1" applyFont="1" applyFill="1" applyBorder="1" applyAlignment="1"/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wrapText="1"/>
    </xf>
    <xf numFmtId="0" fontId="10" fillId="0" borderId="1" xfId="0" applyFont="1" applyBorder="1" applyAlignment="1"/>
    <xf numFmtId="0" fontId="11" fillId="0" borderId="1" xfId="0" applyFont="1" applyBorder="1" applyAlignment="1"/>
    <xf numFmtId="14" fontId="10" fillId="0" borderId="1" xfId="0" applyNumberFormat="1" applyFont="1" applyFill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0" fontId="10" fillId="4" borderId="1" xfId="0" applyFont="1" applyFill="1" applyBorder="1"/>
    <xf numFmtId="3" fontId="10" fillId="4" borderId="1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3" fontId="10" fillId="0" borderId="4" xfId="0" applyNumberFormat="1" applyFont="1" applyFill="1" applyBorder="1" applyAlignment="1">
      <alignment horizontal="left"/>
    </xf>
    <xf numFmtId="14" fontId="5" fillId="5" borderId="4" xfId="0" applyNumberFormat="1" applyFont="1" applyFill="1" applyBorder="1" applyAlignment="1"/>
    <xf numFmtId="0" fontId="5" fillId="5" borderId="2" xfId="0" applyFont="1" applyFill="1" applyBorder="1" applyAlignment="1"/>
    <xf numFmtId="0" fontId="5" fillId="5" borderId="3" xfId="0" applyFont="1" applyFill="1" applyBorder="1" applyAlignment="1"/>
    <xf numFmtId="0" fontId="11" fillId="6" borderId="1" xfId="0" applyFont="1" applyFill="1" applyBorder="1"/>
    <xf numFmtId="4" fontId="10" fillId="0" borderId="4" xfId="0" applyNumberFormat="1" applyFont="1" applyFill="1" applyBorder="1"/>
    <xf numFmtId="4" fontId="11" fillId="0" borderId="4" xfId="0" applyNumberFormat="1" applyFont="1" applyFill="1" applyBorder="1"/>
    <xf numFmtId="4" fontId="12" fillId="0" borderId="4" xfId="0" applyNumberFormat="1" applyFont="1" applyFill="1" applyBorder="1"/>
    <xf numFmtId="4" fontId="10" fillId="4" borderId="4" xfId="0" applyNumberFormat="1" applyFont="1" applyFill="1" applyBorder="1"/>
    <xf numFmtId="4" fontId="11" fillId="6" borderId="4" xfId="0" applyNumberFormat="1" applyFont="1" applyFill="1" applyBorder="1"/>
    <xf numFmtId="4" fontId="12" fillId="4" borderId="4" xfId="0" applyNumberFormat="1" applyFont="1" applyFill="1" applyBorder="1"/>
    <xf numFmtId="4" fontId="1" fillId="0" borderId="4" xfId="0" applyNumberFormat="1" applyFont="1" applyFill="1" applyBorder="1"/>
    <xf numFmtId="4" fontId="10" fillId="0" borderId="0" xfId="0" applyNumberFormat="1" applyFont="1" applyFill="1" applyBorder="1"/>
    <xf numFmtId="4" fontId="11" fillId="4" borderId="4" xfId="0" applyNumberFormat="1" applyFont="1" applyFill="1" applyBorder="1"/>
    <xf numFmtId="4" fontId="11" fillId="0" borderId="0" xfId="0" applyNumberFormat="1" applyFont="1" applyFill="1" applyBorder="1"/>
    <xf numFmtId="4" fontId="11" fillId="0" borderId="4" xfId="0" applyNumberFormat="1" applyFont="1" applyFill="1" applyBorder="1" applyAlignment="1">
      <alignment horizontal="center" vertical="center" wrapText="1"/>
    </xf>
    <xf numFmtId="4" fontId="1" fillId="5" borderId="4" xfId="0" applyNumberFormat="1" applyFont="1" applyFill="1" applyBorder="1"/>
    <xf numFmtId="4" fontId="5" fillId="5" borderId="4" xfId="0" applyNumberFormat="1" applyFont="1" applyFill="1" applyBorder="1"/>
    <xf numFmtId="0" fontId="10" fillId="0" borderId="2" xfId="0" applyFont="1" applyBorder="1" applyAlignment="1"/>
    <xf numFmtId="0" fontId="10" fillId="0" borderId="3" xfId="0" applyFont="1" applyBorder="1" applyAlignment="1"/>
    <xf numFmtId="49" fontId="10" fillId="0" borderId="4" xfId="0" applyNumberFormat="1" applyFont="1" applyFill="1" applyBorder="1" applyAlignment="1"/>
    <xf numFmtId="0" fontId="11" fillId="0" borderId="3" xfId="0" applyFont="1" applyBorder="1" applyAlignment="1"/>
    <xf numFmtId="3" fontId="10" fillId="0" borderId="1" xfId="0" applyNumberFormat="1" applyFont="1" applyBorder="1" applyAlignment="1">
      <alignment horizontal="left"/>
    </xf>
    <xf numFmtId="4" fontId="13" fillId="0" borderId="1" xfId="0" applyNumberFormat="1" applyFont="1" applyFill="1" applyBorder="1"/>
    <xf numFmtId="3" fontId="10" fillId="0" borderId="2" xfId="0" applyNumberFormat="1" applyFont="1" applyBorder="1" applyAlignment="1">
      <alignment horizontal="left"/>
    </xf>
    <xf numFmtId="0" fontId="10" fillId="6" borderId="1" xfId="0" applyFont="1" applyFill="1" applyBorder="1"/>
    <xf numFmtId="3" fontId="10" fillId="6" borderId="1" xfId="0" applyNumberFormat="1" applyFont="1" applyFill="1" applyBorder="1" applyAlignment="1">
      <alignment horizontal="left"/>
    </xf>
    <xf numFmtId="3" fontId="12" fillId="0" borderId="1" xfId="0" applyNumberFormat="1" applyFont="1" applyFill="1" applyBorder="1"/>
    <xf numFmtId="4" fontId="10" fillId="0" borderId="1" xfId="0" applyNumberFormat="1" applyFont="1" applyFill="1" applyBorder="1"/>
    <xf numFmtId="4" fontId="3" fillId="0" borderId="0" xfId="0" applyNumberFormat="1" applyFont="1" applyFill="1" applyBorder="1"/>
    <xf numFmtId="4" fontId="1" fillId="0" borderId="0" xfId="0" applyNumberFormat="1" applyFont="1" applyFill="1" applyBorder="1"/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1" fillId="4" borderId="1" xfId="0" applyNumberFormat="1" applyFont="1" applyFill="1" applyBorder="1"/>
    <xf numFmtId="4" fontId="11" fillId="0" borderId="1" xfId="0" applyNumberFormat="1" applyFont="1" applyFill="1" applyBorder="1"/>
    <xf numFmtId="4" fontId="0" fillId="0" borderId="1" xfId="0" applyNumberFormat="1" applyBorder="1"/>
    <xf numFmtId="4" fontId="11" fillId="6" borderId="1" xfId="0" applyNumberFormat="1" applyFont="1" applyFill="1" applyBorder="1"/>
    <xf numFmtId="4" fontId="5" fillId="0" borderId="1" xfId="0" applyNumberFormat="1" applyFont="1" applyFill="1" applyBorder="1"/>
    <xf numFmtId="4" fontId="5" fillId="5" borderId="1" xfId="0" applyNumberFormat="1" applyFont="1" applyFill="1" applyBorder="1"/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/>
    <xf numFmtId="0" fontId="5" fillId="6" borderId="1" xfId="0" applyFont="1" applyFill="1" applyBorder="1" applyAlignment="1">
      <alignment wrapText="1"/>
    </xf>
    <xf numFmtId="4" fontId="5" fillId="6" borderId="4" xfId="0" applyNumberFormat="1" applyFont="1" applyFill="1" applyBorder="1"/>
    <xf numFmtId="0" fontId="5" fillId="0" borderId="1" xfId="0" applyFont="1" applyFill="1" applyBorder="1" applyAlignment="1">
      <alignment wrapText="1"/>
    </xf>
    <xf numFmtId="4" fontId="12" fillId="4" borderId="1" xfId="0" applyNumberFormat="1" applyFont="1" applyFill="1" applyBorder="1"/>
    <xf numFmtId="4" fontId="12" fillId="0" borderId="1" xfId="0" applyNumberFormat="1" applyFont="1" applyFill="1" applyBorder="1"/>
    <xf numFmtId="4" fontId="2" fillId="0" borderId="0" xfId="0" applyNumberFormat="1" applyFont="1" applyFill="1" applyBorder="1"/>
    <xf numFmtId="4" fontId="11" fillId="3" borderId="1" xfId="0" applyNumberFormat="1" applyFont="1" applyFill="1" applyBorder="1"/>
    <xf numFmtId="4" fontId="10" fillId="4" borderId="1" xfId="0" applyNumberFormat="1" applyFont="1" applyFill="1" applyBorder="1"/>
    <xf numFmtId="4" fontId="1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/>
    <xf numFmtId="0" fontId="12" fillId="6" borderId="4" xfId="0" applyFont="1" applyFill="1" applyBorder="1" applyAlignment="1"/>
    <xf numFmtId="0" fontId="10" fillId="6" borderId="2" xfId="0" applyFont="1" applyFill="1" applyBorder="1" applyAlignment="1"/>
    <xf numFmtId="0" fontId="10" fillId="6" borderId="3" xfId="0" applyFont="1" applyFill="1" applyBorder="1" applyAlignment="1"/>
    <xf numFmtId="4" fontId="12" fillId="6" borderId="4" xfId="0" applyNumberFormat="1" applyFont="1" applyFill="1" applyBorder="1"/>
    <xf numFmtId="4" fontId="12" fillId="6" borderId="1" xfId="0" applyNumberFormat="1" applyFont="1" applyFill="1" applyBorder="1"/>
    <xf numFmtId="0" fontId="13" fillId="6" borderId="2" xfId="0" applyFont="1" applyFill="1" applyBorder="1" applyAlignment="1"/>
    <xf numFmtId="0" fontId="13" fillId="6" borderId="3" xfId="0" applyFont="1" applyFill="1" applyBorder="1" applyAlignment="1"/>
    <xf numFmtId="0" fontId="10" fillId="6" borderId="1" xfId="0" applyFont="1" applyFill="1" applyBorder="1" applyAlignment="1">
      <alignment wrapText="1"/>
    </xf>
    <xf numFmtId="4" fontId="10" fillId="6" borderId="4" xfId="0" applyNumberFormat="1" applyFont="1" applyFill="1" applyBorder="1"/>
    <xf numFmtId="4" fontId="10" fillId="6" borderId="1" xfId="0" applyNumberFormat="1" applyFont="1" applyFill="1" applyBorder="1"/>
    <xf numFmtId="0" fontId="11" fillId="6" borderId="4" xfId="0" applyFont="1" applyFill="1" applyBorder="1" applyAlignment="1"/>
    <xf numFmtId="0" fontId="11" fillId="6" borderId="2" xfId="0" applyFont="1" applyFill="1" applyBorder="1" applyAlignment="1"/>
    <xf numFmtId="0" fontId="11" fillId="6" borderId="3" xfId="0" applyFont="1" applyFill="1" applyBorder="1" applyAlignment="1"/>
    <xf numFmtId="1" fontId="0" fillId="0" borderId="1" xfId="0" applyNumberFormat="1" applyBorder="1"/>
    <xf numFmtId="0" fontId="10" fillId="0" borderId="0" xfId="0" applyFont="1"/>
    <xf numFmtId="1" fontId="0" fillId="6" borderId="1" xfId="0" applyNumberFormat="1" applyFill="1" applyBorder="1"/>
    <xf numFmtId="3" fontId="12" fillId="4" borderId="1" xfId="0" applyNumberFormat="1" applyFont="1" applyFill="1" applyBorder="1"/>
    <xf numFmtId="3" fontId="12" fillId="0" borderId="4" xfId="0" applyNumberFormat="1" applyFont="1" applyFill="1" applyBorder="1"/>
    <xf numFmtId="3" fontId="1" fillId="5" borderId="4" xfId="0" applyNumberFormat="1" applyFont="1" applyFill="1" applyBorder="1"/>
    <xf numFmtId="3" fontId="5" fillId="5" borderId="1" xfId="0" applyNumberFormat="1" applyFont="1" applyFill="1" applyBorder="1"/>
    <xf numFmtId="3" fontId="11" fillId="4" borderId="4" xfId="0" applyNumberFormat="1" applyFont="1" applyFill="1" applyBorder="1"/>
    <xf numFmtId="14" fontId="11" fillId="6" borderId="4" xfId="0" applyNumberFormat="1" applyFont="1" applyFill="1" applyBorder="1" applyAlignment="1"/>
    <xf numFmtId="0" fontId="11" fillId="6" borderId="2" xfId="0" applyFont="1" applyFill="1" applyBorder="1" applyAlignment="1"/>
    <xf numFmtId="0" fontId="11" fillId="6" borderId="3" xfId="0" applyFont="1" applyFill="1" applyBorder="1" applyAlignment="1"/>
    <xf numFmtId="0" fontId="5" fillId="5" borderId="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14" fontId="10" fillId="0" borderId="4" xfId="0" applyNumberFormat="1" applyFont="1" applyFill="1" applyBorder="1" applyAlignment="1"/>
    <xf numFmtId="0" fontId="10" fillId="0" borderId="2" xfId="0" applyFont="1" applyBorder="1" applyAlignment="1"/>
    <xf numFmtId="0" fontId="10" fillId="0" borderId="3" xfId="0" applyFont="1" applyBorder="1" applyAlignment="1"/>
    <xf numFmtId="14" fontId="11" fillId="4" borderId="4" xfId="0" applyNumberFormat="1" applyFont="1" applyFill="1" applyBorder="1" applyAlignment="1"/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14" fontId="5" fillId="5" borderId="4" xfId="0" applyNumberFormat="1" applyFont="1" applyFill="1" applyBorder="1" applyAlignment="1"/>
    <xf numFmtId="0" fontId="5" fillId="5" borderId="2" xfId="0" applyFont="1" applyFill="1" applyBorder="1" applyAlignment="1"/>
    <xf numFmtId="0" fontId="5" fillId="5" borderId="3" xfId="0" applyFont="1" applyFill="1" applyBorder="1" applyAlignment="1"/>
    <xf numFmtId="0" fontId="5" fillId="5" borderId="4" xfId="0" applyFont="1" applyFill="1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11" fillId="4" borderId="4" xfId="0" applyFont="1" applyFill="1" applyBorder="1" applyAlignment="1"/>
    <xf numFmtId="0" fontId="10" fillId="0" borderId="4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0" fillId="0" borderId="4" xfId="0" applyFont="1" applyFill="1" applyBorder="1" applyAlignment="1"/>
    <xf numFmtId="0" fontId="11" fillId="0" borderId="4" xfId="0" applyFont="1" applyFill="1" applyBorder="1" applyAlignment="1">
      <alignment horizontal="left"/>
    </xf>
    <xf numFmtId="164" fontId="10" fillId="0" borderId="4" xfId="0" applyNumberFormat="1" applyFont="1" applyFill="1" applyBorder="1" applyAlignment="1"/>
    <xf numFmtId="49" fontId="10" fillId="0" borderId="4" xfId="0" applyNumberFormat="1" applyFont="1" applyFill="1" applyBorder="1" applyAlignment="1"/>
    <xf numFmtId="0" fontId="12" fillId="4" borderId="4" xfId="0" applyFont="1" applyFill="1" applyBorder="1" applyAlignment="1"/>
    <xf numFmtId="0" fontId="13" fillId="4" borderId="2" xfId="0" applyFont="1" applyFill="1" applyBorder="1" applyAlignment="1"/>
    <xf numFmtId="0" fontId="13" fillId="4" borderId="3" xfId="0" applyFont="1" applyFill="1" applyBorder="1" applyAlignment="1"/>
    <xf numFmtId="0" fontId="11" fillId="0" borderId="4" xfId="0" applyFont="1" applyFill="1" applyBorder="1" applyAlignment="1"/>
    <xf numFmtId="0" fontId="12" fillId="0" borderId="4" xfId="0" applyFont="1" applyFill="1" applyBorder="1" applyAlignment="1"/>
    <xf numFmtId="0" fontId="12" fillId="0" borderId="2" xfId="0" applyFont="1" applyBorder="1" applyAlignment="1"/>
    <xf numFmtId="0" fontId="12" fillId="0" borderId="3" xfId="0" applyFont="1" applyBorder="1" applyAlignment="1"/>
    <xf numFmtId="0" fontId="12" fillId="4" borderId="2" xfId="0" applyFont="1" applyFill="1" applyBorder="1" applyAlignment="1"/>
    <xf numFmtId="0" fontId="12" fillId="4" borderId="3" xfId="0" applyFont="1" applyFill="1" applyBorder="1" applyAlignment="1"/>
    <xf numFmtId="0" fontId="13" fillId="0" borderId="2" xfId="0" applyFont="1" applyBorder="1" applyAlignment="1"/>
    <xf numFmtId="0" fontId="13" fillId="0" borderId="3" xfId="0" applyFont="1" applyBorder="1" applyAlignme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8"/>
  <sheetViews>
    <sheetView tabSelected="1" topLeftCell="A241" zoomScaleNormal="100" workbookViewId="0">
      <selection activeCell="J177" sqref="J177"/>
    </sheetView>
  </sheetViews>
  <sheetFormatPr defaultRowHeight="12.75"/>
  <cols>
    <col min="1" max="1" width="10.7109375" customWidth="1"/>
    <col min="2" max="2" width="10.5703125" customWidth="1"/>
    <col min="3" max="3" width="46.28515625" customWidth="1"/>
    <col min="4" max="4" width="19.42578125" customWidth="1"/>
    <col min="5" max="5" width="14.5703125" style="122" customWidth="1"/>
    <col min="6" max="6" width="14.42578125" style="122" hidden="1" customWidth="1"/>
    <col min="7" max="7" width="12.7109375" customWidth="1"/>
    <col min="8" max="8" width="13.28515625" customWidth="1"/>
  </cols>
  <sheetData>
    <row r="1" spans="1:8" ht="23.25">
      <c r="A1" s="5" t="s">
        <v>240</v>
      </c>
      <c r="B1" s="6"/>
      <c r="C1" s="5"/>
      <c r="D1" s="18"/>
      <c r="E1" s="129"/>
      <c r="F1" s="109"/>
    </row>
    <row r="2" spans="1:8" ht="14.25" customHeight="1">
      <c r="A2" s="5"/>
      <c r="B2" s="6"/>
      <c r="C2" s="5"/>
      <c r="D2" s="18"/>
      <c r="E2" s="129"/>
      <c r="F2" s="109"/>
    </row>
    <row r="3" spans="1:8" ht="15">
      <c r="A3" s="1"/>
      <c r="B3" s="2"/>
      <c r="C3" s="3"/>
      <c r="D3" s="4"/>
      <c r="E3" s="110"/>
      <c r="F3" s="110" t="s">
        <v>0</v>
      </c>
    </row>
    <row r="4" spans="1:8" ht="31.5">
      <c r="A4" s="14" t="s">
        <v>1</v>
      </c>
      <c r="B4" s="15"/>
      <c r="C4" s="17"/>
      <c r="D4" s="16" t="s">
        <v>220</v>
      </c>
      <c r="E4" s="111" t="s">
        <v>221</v>
      </c>
      <c r="F4" s="111"/>
      <c r="G4" s="16" t="s">
        <v>238</v>
      </c>
      <c r="H4" s="16" t="s">
        <v>239</v>
      </c>
    </row>
    <row r="5" spans="1:8" ht="15.75">
      <c r="A5" s="11"/>
      <c r="B5" s="13"/>
      <c r="C5" s="12"/>
      <c r="D5" s="29" t="s">
        <v>70</v>
      </c>
      <c r="E5" s="112" t="s">
        <v>69</v>
      </c>
      <c r="F5" s="112"/>
      <c r="G5" s="112" t="s">
        <v>69</v>
      </c>
      <c r="H5" s="112" t="s">
        <v>69</v>
      </c>
    </row>
    <row r="6" spans="1:8" ht="15">
      <c r="A6" s="11"/>
      <c r="B6" s="13"/>
      <c r="C6" s="12"/>
      <c r="D6" s="20"/>
      <c r="E6" s="113"/>
      <c r="F6" s="113"/>
      <c r="G6" s="19"/>
      <c r="H6" s="123"/>
    </row>
    <row r="7" spans="1:8">
      <c r="A7" s="165" t="s">
        <v>72</v>
      </c>
      <c r="B7" s="166"/>
      <c r="C7" s="167"/>
      <c r="D7" s="33"/>
      <c r="E7" s="114"/>
      <c r="F7" s="114"/>
      <c r="G7" s="21"/>
      <c r="H7" s="21"/>
    </row>
    <row r="8" spans="1:8">
      <c r="A8" s="34" t="s">
        <v>73</v>
      </c>
      <c r="B8" s="35"/>
      <c r="C8" s="36"/>
      <c r="D8" s="37"/>
      <c r="E8" s="130"/>
      <c r="F8" s="115"/>
      <c r="G8" s="37"/>
      <c r="H8" s="123"/>
    </row>
    <row r="9" spans="1:8">
      <c r="A9" s="38"/>
      <c r="B9" s="39"/>
      <c r="C9" s="40"/>
      <c r="D9" s="37"/>
      <c r="E9" s="130"/>
      <c r="F9" s="115"/>
      <c r="G9" s="37"/>
      <c r="H9" s="123"/>
    </row>
    <row r="10" spans="1:8" ht="15.75" customHeight="1">
      <c r="A10" s="41" t="s">
        <v>74</v>
      </c>
      <c r="B10" s="39">
        <v>610</v>
      </c>
      <c r="C10" s="40" t="s">
        <v>2</v>
      </c>
      <c r="D10" s="86">
        <v>72000</v>
      </c>
      <c r="E10" s="115">
        <v>72000</v>
      </c>
      <c r="F10" s="116"/>
      <c r="G10" s="30">
        <f>D10+D10*5%</f>
        <v>75600</v>
      </c>
      <c r="H10" s="123">
        <f>G10+G10*5%</f>
        <v>79380</v>
      </c>
    </row>
    <row r="11" spans="1:8" ht="15" customHeight="1">
      <c r="A11" s="42"/>
      <c r="B11" s="43">
        <v>620</v>
      </c>
      <c r="C11" s="40" t="s">
        <v>3</v>
      </c>
      <c r="D11" s="86">
        <v>25200</v>
      </c>
      <c r="E11" s="115">
        <v>24860</v>
      </c>
      <c r="F11" s="116"/>
      <c r="G11" s="30">
        <f t="shared" ref="G11:G70" si="0">D11+D11*5%</f>
        <v>26460</v>
      </c>
      <c r="H11" s="123">
        <f t="shared" ref="H11:H70" si="1">G11+G11*5%</f>
        <v>27783</v>
      </c>
    </row>
    <row r="12" spans="1:8">
      <c r="A12" s="42"/>
      <c r="B12" s="44">
        <v>631</v>
      </c>
      <c r="C12" s="41" t="s">
        <v>4</v>
      </c>
      <c r="D12" s="85">
        <v>200</v>
      </c>
      <c r="E12" s="108">
        <v>200</v>
      </c>
      <c r="F12" s="116"/>
      <c r="G12" s="30">
        <f t="shared" si="0"/>
        <v>210</v>
      </c>
      <c r="H12" s="148">
        <f t="shared" si="1"/>
        <v>220.5</v>
      </c>
    </row>
    <row r="13" spans="1:8" ht="13.5" customHeight="1">
      <c r="A13" s="42"/>
      <c r="B13" s="45">
        <v>632001</v>
      </c>
      <c r="C13" s="46" t="s">
        <v>34</v>
      </c>
      <c r="D13" s="85">
        <v>4225</v>
      </c>
      <c r="E13" s="108">
        <v>4125</v>
      </c>
      <c r="F13" s="116"/>
      <c r="G13" s="30">
        <f t="shared" si="0"/>
        <v>4436.25</v>
      </c>
      <c r="H13" s="148">
        <f t="shared" si="1"/>
        <v>4658.0625</v>
      </c>
    </row>
    <row r="14" spans="1:8" ht="13.5" customHeight="1">
      <c r="A14" s="42"/>
      <c r="B14" s="45">
        <v>632002</v>
      </c>
      <c r="C14" s="46" t="s">
        <v>35</v>
      </c>
      <c r="D14" s="85">
        <v>4223</v>
      </c>
      <c r="E14" s="108">
        <v>4200</v>
      </c>
      <c r="F14" s="116"/>
      <c r="G14" s="30">
        <f t="shared" si="0"/>
        <v>4434.1499999999996</v>
      </c>
      <c r="H14" s="148">
        <f t="shared" si="1"/>
        <v>4655.8575000000001</v>
      </c>
    </row>
    <row r="15" spans="1:8">
      <c r="A15" s="42"/>
      <c r="B15" s="45">
        <v>632003</v>
      </c>
      <c r="C15" s="46" t="s">
        <v>36</v>
      </c>
      <c r="D15" s="85">
        <v>2280</v>
      </c>
      <c r="E15" s="108">
        <v>2100</v>
      </c>
      <c r="F15" s="108"/>
      <c r="G15" s="30">
        <f t="shared" si="0"/>
        <v>2394</v>
      </c>
      <c r="H15" s="148">
        <f t="shared" si="1"/>
        <v>2513.6999999999998</v>
      </c>
    </row>
    <row r="16" spans="1:8">
      <c r="A16" s="42"/>
      <c r="B16" s="45"/>
      <c r="C16" s="46" t="s">
        <v>37</v>
      </c>
      <c r="D16" s="85">
        <v>280</v>
      </c>
      <c r="E16" s="108">
        <v>280</v>
      </c>
      <c r="F16" s="108"/>
      <c r="G16" s="30">
        <f t="shared" si="0"/>
        <v>294</v>
      </c>
      <c r="H16" s="148">
        <f t="shared" si="1"/>
        <v>308.7</v>
      </c>
    </row>
    <row r="17" spans="1:8" ht="15" customHeight="1">
      <c r="A17" s="42"/>
      <c r="B17" s="45">
        <v>632003</v>
      </c>
      <c r="C17" s="46" t="s">
        <v>38</v>
      </c>
      <c r="D17" s="85">
        <v>420</v>
      </c>
      <c r="E17" s="108">
        <v>490</v>
      </c>
      <c r="F17" s="108"/>
      <c r="G17" s="30">
        <f t="shared" si="0"/>
        <v>441</v>
      </c>
      <c r="H17" s="148">
        <f t="shared" si="1"/>
        <v>463.05</v>
      </c>
    </row>
    <row r="18" spans="1:8" ht="10.5" customHeight="1">
      <c r="A18" s="42"/>
      <c r="B18" s="45"/>
      <c r="C18" s="46"/>
      <c r="D18" s="85"/>
      <c r="E18" s="108"/>
      <c r="F18" s="108"/>
      <c r="G18" s="30">
        <f t="shared" si="0"/>
        <v>0</v>
      </c>
      <c r="H18" s="148">
        <f t="shared" si="1"/>
        <v>0</v>
      </c>
    </row>
    <row r="19" spans="1:8" ht="12.75" customHeight="1">
      <c r="A19" s="42"/>
      <c r="B19" s="45">
        <v>637004</v>
      </c>
      <c r="C19" s="46" t="s">
        <v>65</v>
      </c>
      <c r="D19" s="85">
        <v>1100</v>
      </c>
      <c r="E19" s="108">
        <v>1100</v>
      </c>
      <c r="F19" s="108"/>
      <c r="G19" s="30">
        <f t="shared" si="0"/>
        <v>1155</v>
      </c>
      <c r="H19" s="148">
        <f t="shared" si="1"/>
        <v>1212.75</v>
      </c>
    </row>
    <row r="20" spans="1:8" ht="16.5" customHeight="1">
      <c r="A20" s="42"/>
      <c r="B20" s="45">
        <v>637005</v>
      </c>
      <c r="C20" s="46" t="s">
        <v>206</v>
      </c>
      <c r="D20" s="85">
        <v>1000</v>
      </c>
      <c r="E20" s="108">
        <v>1400</v>
      </c>
      <c r="F20" s="108"/>
      <c r="G20" s="30">
        <f t="shared" si="0"/>
        <v>1050</v>
      </c>
      <c r="H20" s="148">
        <f t="shared" si="1"/>
        <v>1102.5</v>
      </c>
    </row>
    <row r="21" spans="1:8" ht="12.75" customHeight="1">
      <c r="A21" s="41"/>
      <c r="B21" s="45">
        <v>637012</v>
      </c>
      <c r="C21" s="46" t="s">
        <v>233</v>
      </c>
      <c r="D21" s="85">
        <v>100</v>
      </c>
      <c r="E21" s="108">
        <v>100</v>
      </c>
      <c r="F21" s="108"/>
      <c r="G21" s="30">
        <f t="shared" si="0"/>
        <v>105</v>
      </c>
      <c r="H21" s="148">
        <v>111</v>
      </c>
    </row>
    <row r="22" spans="1:8" ht="15" customHeight="1">
      <c r="A22" s="41"/>
      <c r="B22" s="45">
        <v>637016</v>
      </c>
      <c r="C22" s="46" t="s">
        <v>15</v>
      </c>
      <c r="D22" s="85">
        <v>400</v>
      </c>
      <c r="E22" s="108">
        <v>550</v>
      </c>
      <c r="F22" s="108"/>
      <c r="G22" s="30">
        <f t="shared" si="0"/>
        <v>420</v>
      </c>
      <c r="H22" s="123">
        <v>442</v>
      </c>
    </row>
    <row r="23" spans="1:8" ht="12" customHeight="1">
      <c r="A23" s="41"/>
      <c r="B23" s="45"/>
      <c r="C23" s="40" t="s">
        <v>80</v>
      </c>
      <c r="D23" s="86">
        <f>SUM(D12:D22)</f>
        <v>14228</v>
      </c>
      <c r="E23" s="115">
        <f>SUM(E12:E22)</f>
        <v>14545</v>
      </c>
      <c r="F23" s="115">
        <f t="shared" ref="F23:H23" si="2">SUM(F12:F22)</f>
        <v>0</v>
      </c>
      <c r="G23" s="37">
        <f t="shared" si="2"/>
        <v>14939.4</v>
      </c>
      <c r="H23" s="37">
        <f t="shared" si="2"/>
        <v>15688.119999999999</v>
      </c>
    </row>
    <row r="24" spans="1:8" ht="14.25" customHeight="1">
      <c r="A24" s="47" t="s">
        <v>75</v>
      </c>
      <c r="B24" s="45">
        <v>651002</v>
      </c>
      <c r="C24" s="46" t="s">
        <v>202</v>
      </c>
      <c r="D24" s="85">
        <v>3350</v>
      </c>
      <c r="E24" s="108">
        <v>3600</v>
      </c>
      <c r="F24" s="108"/>
      <c r="G24" s="30">
        <v>3300</v>
      </c>
      <c r="H24" s="148">
        <v>3250</v>
      </c>
    </row>
    <row r="25" spans="1:8" ht="12" customHeight="1">
      <c r="A25" s="47"/>
      <c r="B25" s="45"/>
      <c r="C25" s="40" t="s">
        <v>81</v>
      </c>
      <c r="D25" s="87">
        <f>D24</f>
        <v>3350</v>
      </c>
      <c r="E25" s="128">
        <f>E24</f>
        <v>3600</v>
      </c>
      <c r="F25" s="128">
        <f t="shared" ref="F25:H25" si="3">F24</f>
        <v>0</v>
      </c>
      <c r="G25" s="107">
        <f t="shared" si="3"/>
        <v>3300</v>
      </c>
      <c r="H25" s="107">
        <f t="shared" si="3"/>
        <v>3250</v>
      </c>
    </row>
    <row r="26" spans="1:8" ht="12" customHeight="1">
      <c r="A26" s="48" t="s">
        <v>166</v>
      </c>
      <c r="B26" s="45"/>
      <c r="C26" s="48"/>
      <c r="D26" s="86">
        <f>D10+D11+D23+D24</f>
        <v>114778</v>
      </c>
      <c r="E26" s="37">
        <f>E10+E11+E23+E24</f>
        <v>115005</v>
      </c>
      <c r="F26" s="37">
        <f t="shared" ref="F26:H26" si="4">F10+F11+F23+F24</f>
        <v>0</v>
      </c>
      <c r="G26" s="37">
        <f t="shared" si="4"/>
        <v>120299.4</v>
      </c>
      <c r="H26" s="37">
        <f t="shared" si="4"/>
        <v>126101.12</v>
      </c>
    </row>
    <row r="27" spans="1:8" ht="2.25" hidden="1" customHeight="1">
      <c r="A27" s="49"/>
      <c r="B27" s="45"/>
      <c r="C27" s="50"/>
      <c r="D27" s="86"/>
      <c r="E27" s="115"/>
      <c r="F27" s="115"/>
      <c r="G27" s="30">
        <f t="shared" si="0"/>
        <v>0</v>
      </c>
      <c r="H27" s="148">
        <f t="shared" si="1"/>
        <v>0</v>
      </c>
    </row>
    <row r="28" spans="1:8" ht="17.25" customHeight="1">
      <c r="A28" s="77"/>
      <c r="B28" s="78"/>
      <c r="C28" s="70" t="s">
        <v>27</v>
      </c>
      <c r="D28" s="88"/>
      <c r="E28" s="131"/>
      <c r="F28" s="114"/>
      <c r="G28" s="131"/>
      <c r="H28" s="114"/>
    </row>
    <row r="29" spans="1:8" ht="15" customHeight="1">
      <c r="A29" s="41" t="s">
        <v>74</v>
      </c>
      <c r="B29" s="45">
        <v>717</v>
      </c>
      <c r="C29" s="46" t="s">
        <v>219</v>
      </c>
      <c r="D29" s="85">
        <v>35453.78</v>
      </c>
      <c r="E29" s="108"/>
      <c r="F29" s="115"/>
      <c r="G29" s="30">
        <v>0</v>
      </c>
      <c r="H29" s="148">
        <f t="shared" si="1"/>
        <v>0</v>
      </c>
    </row>
    <row r="30" spans="1:8" ht="13.5" customHeight="1">
      <c r="A30" s="41"/>
      <c r="B30" s="45"/>
      <c r="C30" s="46"/>
      <c r="D30" s="85"/>
      <c r="E30" s="108"/>
      <c r="F30" s="115"/>
      <c r="G30" s="30">
        <f t="shared" si="0"/>
        <v>0</v>
      </c>
      <c r="H30" s="148">
        <f t="shared" si="1"/>
        <v>0</v>
      </c>
    </row>
    <row r="31" spans="1:8" ht="14.25" customHeight="1">
      <c r="A31" s="105"/>
      <c r="B31" s="106"/>
      <c r="C31" s="124" t="s">
        <v>215</v>
      </c>
      <c r="D31" s="125">
        <f>SUM(D29:D30)</f>
        <v>35453.78</v>
      </c>
      <c r="E31" s="89">
        <v>75224</v>
      </c>
      <c r="F31" s="125"/>
      <c r="G31" s="30">
        <v>0</v>
      </c>
      <c r="H31" s="148">
        <f t="shared" si="1"/>
        <v>0</v>
      </c>
    </row>
    <row r="32" spans="1:8" ht="18.75" customHeight="1">
      <c r="A32" s="41"/>
      <c r="B32" s="51"/>
      <c r="C32" s="46"/>
      <c r="D32" s="85"/>
      <c r="E32" s="108"/>
      <c r="F32" s="115"/>
      <c r="G32" s="30">
        <f t="shared" si="0"/>
        <v>0</v>
      </c>
      <c r="H32" s="148">
        <f t="shared" si="1"/>
        <v>0</v>
      </c>
    </row>
    <row r="33" spans="1:8" ht="18.75" customHeight="1">
      <c r="A33" s="41"/>
      <c r="B33" s="52"/>
      <c r="C33" s="46"/>
      <c r="D33" s="85"/>
      <c r="E33" s="108"/>
      <c r="F33" s="115"/>
      <c r="G33" s="30">
        <f t="shared" si="0"/>
        <v>0</v>
      </c>
      <c r="H33" s="148">
        <f t="shared" si="1"/>
        <v>0</v>
      </c>
    </row>
    <row r="34" spans="1:8" ht="19.5" customHeight="1">
      <c r="A34" s="41"/>
      <c r="B34" s="45"/>
      <c r="C34" s="126" t="s">
        <v>77</v>
      </c>
      <c r="D34" s="85"/>
      <c r="E34" s="108"/>
      <c r="F34" s="115"/>
      <c r="G34" s="30">
        <f t="shared" si="0"/>
        <v>0</v>
      </c>
      <c r="H34" s="148">
        <f t="shared" si="1"/>
        <v>0</v>
      </c>
    </row>
    <row r="35" spans="1:8" ht="15" customHeight="1">
      <c r="A35" s="41"/>
      <c r="B35" s="45"/>
      <c r="C35" s="46" t="s">
        <v>216</v>
      </c>
      <c r="D35" s="85">
        <v>19630.080000000002</v>
      </c>
      <c r="E35" s="108"/>
      <c r="F35" s="108"/>
      <c r="G35" s="30">
        <v>0</v>
      </c>
      <c r="H35" s="148">
        <v>0</v>
      </c>
    </row>
    <row r="36" spans="1:8" ht="15" customHeight="1">
      <c r="A36" s="41"/>
      <c r="B36" s="45"/>
      <c r="C36" s="46" t="s">
        <v>217</v>
      </c>
      <c r="D36" s="85">
        <v>22122.62</v>
      </c>
      <c r="E36" s="108"/>
      <c r="F36" s="108"/>
      <c r="G36" s="30">
        <v>0</v>
      </c>
      <c r="H36" s="148">
        <v>0</v>
      </c>
    </row>
    <row r="37" spans="1:8" ht="13.5" customHeight="1">
      <c r="A37" s="41"/>
      <c r="B37" s="45"/>
      <c r="C37" s="46" t="s">
        <v>218</v>
      </c>
      <c r="D37" s="85">
        <v>16572.54</v>
      </c>
      <c r="E37" s="108"/>
      <c r="F37" s="115"/>
      <c r="G37" s="30">
        <v>0</v>
      </c>
      <c r="H37" s="148">
        <v>0</v>
      </c>
    </row>
    <row r="38" spans="1:8" ht="14.25" customHeight="1">
      <c r="A38" s="47" t="s">
        <v>78</v>
      </c>
      <c r="B38" s="45">
        <v>821005</v>
      </c>
      <c r="C38" s="46" t="s">
        <v>28</v>
      </c>
      <c r="D38" s="85">
        <v>57000</v>
      </c>
      <c r="E38" s="108">
        <v>60200</v>
      </c>
      <c r="F38" s="108"/>
      <c r="G38" s="30">
        <v>59850</v>
      </c>
      <c r="H38" s="148">
        <v>62800</v>
      </c>
    </row>
    <row r="39" spans="1:8" ht="15" customHeight="1">
      <c r="A39" s="41"/>
      <c r="B39" s="45"/>
      <c r="C39" s="40" t="s">
        <v>82</v>
      </c>
      <c r="D39" s="86">
        <f>SUM(D35:D38)</f>
        <v>115325.23999999999</v>
      </c>
      <c r="E39" s="115">
        <f>SUM(E38)</f>
        <v>60200</v>
      </c>
      <c r="F39" s="115">
        <f t="shared" ref="F39:H39" si="5">SUM(F38)</f>
        <v>0</v>
      </c>
      <c r="G39" s="37">
        <f t="shared" si="5"/>
        <v>59850</v>
      </c>
      <c r="H39" s="37">
        <f t="shared" si="5"/>
        <v>62800</v>
      </c>
    </row>
    <row r="40" spans="1:8" ht="16.5" customHeight="1">
      <c r="A40" s="41"/>
      <c r="B40" s="45"/>
      <c r="C40" s="40" t="s">
        <v>79</v>
      </c>
      <c r="D40" s="87">
        <f>D26+D31</f>
        <v>150231.78</v>
      </c>
      <c r="E40" s="87">
        <f>E26+E31</f>
        <v>190229</v>
      </c>
      <c r="F40" s="87">
        <f t="shared" ref="F40:H40" si="6">F26+F31</f>
        <v>0</v>
      </c>
      <c r="G40" s="152">
        <f t="shared" si="6"/>
        <v>120299.4</v>
      </c>
      <c r="H40" s="107">
        <f t="shared" si="6"/>
        <v>126101.12</v>
      </c>
    </row>
    <row r="41" spans="1:8">
      <c r="A41" s="188" t="s">
        <v>83</v>
      </c>
      <c r="B41" s="189"/>
      <c r="C41" s="190"/>
      <c r="D41" s="85"/>
      <c r="E41" s="108"/>
      <c r="F41" s="115"/>
      <c r="G41" s="30">
        <f t="shared" si="0"/>
        <v>0</v>
      </c>
      <c r="H41" s="148">
        <f t="shared" si="1"/>
        <v>0</v>
      </c>
    </row>
    <row r="42" spans="1:8" ht="15.75" customHeight="1">
      <c r="A42" s="47" t="s">
        <v>84</v>
      </c>
      <c r="B42" s="45">
        <v>637012</v>
      </c>
      <c r="C42" s="46" t="s">
        <v>209</v>
      </c>
      <c r="D42" s="85">
        <v>8200</v>
      </c>
      <c r="E42" s="108">
        <v>8200</v>
      </c>
      <c r="F42" s="108"/>
      <c r="G42" s="30">
        <v>8150</v>
      </c>
      <c r="H42" s="148">
        <v>8100</v>
      </c>
    </row>
    <row r="43" spans="1:8">
      <c r="A43" s="42"/>
      <c r="B43" s="44"/>
      <c r="C43" s="42" t="s">
        <v>85</v>
      </c>
      <c r="D43" s="87">
        <f>SUM(D42)</f>
        <v>8200</v>
      </c>
      <c r="E43" s="128">
        <f>SUM(E42)</f>
        <v>8200</v>
      </c>
      <c r="F43" s="128">
        <f t="shared" ref="F43:H43" si="7">SUM(F42)</f>
        <v>0</v>
      </c>
      <c r="G43" s="107">
        <f t="shared" si="7"/>
        <v>8150</v>
      </c>
      <c r="H43" s="107">
        <f t="shared" si="7"/>
        <v>8100</v>
      </c>
    </row>
    <row r="44" spans="1:8">
      <c r="A44" s="42"/>
      <c r="B44" s="44"/>
      <c r="C44" s="41"/>
      <c r="D44" s="85"/>
      <c r="E44" s="108"/>
      <c r="F44" s="115"/>
      <c r="G44" s="30">
        <f t="shared" si="0"/>
        <v>0</v>
      </c>
      <c r="H44" s="148">
        <f t="shared" si="1"/>
        <v>0</v>
      </c>
    </row>
    <row r="45" spans="1:8">
      <c r="A45" s="188" t="s">
        <v>86</v>
      </c>
      <c r="B45" s="193"/>
      <c r="C45" s="194"/>
      <c r="D45" s="85"/>
      <c r="E45" s="108"/>
      <c r="F45" s="115"/>
      <c r="G45" s="30">
        <f t="shared" si="0"/>
        <v>0</v>
      </c>
      <c r="H45" s="148">
        <f t="shared" si="1"/>
        <v>0</v>
      </c>
    </row>
    <row r="46" spans="1:8" ht="15.75" customHeight="1">
      <c r="A46" s="47" t="s">
        <v>74</v>
      </c>
      <c r="B46" s="44" t="s">
        <v>5</v>
      </c>
      <c r="C46" s="46" t="s">
        <v>6</v>
      </c>
      <c r="D46" s="85">
        <v>1000</v>
      </c>
      <c r="E46" s="108">
        <v>1150</v>
      </c>
      <c r="F46" s="108"/>
      <c r="G46" s="30">
        <f t="shared" si="0"/>
        <v>1050</v>
      </c>
      <c r="H46" s="148">
        <f t="shared" si="1"/>
        <v>1102.5</v>
      </c>
    </row>
    <row r="47" spans="1:8" ht="13.5" customHeight="1">
      <c r="A47" s="41"/>
      <c r="B47" s="45">
        <v>633004</v>
      </c>
      <c r="C47" s="46" t="s">
        <v>7</v>
      </c>
      <c r="D47" s="85">
        <v>1000</v>
      </c>
      <c r="E47" s="108">
        <v>1000</v>
      </c>
      <c r="F47" s="108"/>
      <c r="G47" s="30">
        <f t="shared" si="0"/>
        <v>1050</v>
      </c>
      <c r="H47" s="148">
        <f t="shared" si="1"/>
        <v>1102.5</v>
      </c>
    </row>
    <row r="48" spans="1:8" ht="13.5" customHeight="1">
      <c r="A48" s="53"/>
      <c r="B48" s="45">
        <v>633006</v>
      </c>
      <c r="C48" s="46" t="s">
        <v>8</v>
      </c>
      <c r="D48" s="85">
        <v>1757</v>
      </c>
      <c r="E48" s="108">
        <v>1400</v>
      </c>
      <c r="F48" s="108"/>
      <c r="G48" s="30">
        <f t="shared" si="0"/>
        <v>1844.85</v>
      </c>
      <c r="H48" s="148">
        <f t="shared" si="1"/>
        <v>1937.0925</v>
      </c>
    </row>
    <row r="49" spans="1:8" ht="14.25" customHeight="1">
      <c r="A49" s="53"/>
      <c r="B49" s="45">
        <v>633009</v>
      </c>
      <c r="C49" s="46" t="s">
        <v>9</v>
      </c>
      <c r="D49" s="85">
        <v>450</v>
      </c>
      <c r="E49" s="108">
        <v>450</v>
      </c>
      <c r="F49" s="108"/>
      <c r="G49" s="30">
        <f t="shared" si="0"/>
        <v>472.5</v>
      </c>
      <c r="H49" s="148">
        <f t="shared" si="1"/>
        <v>496.125</v>
      </c>
    </row>
    <row r="50" spans="1:8" ht="15.75" customHeight="1">
      <c r="A50" s="38"/>
      <c r="B50" s="45">
        <v>633010</v>
      </c>
      <c r="C50" s="46" t="s">
        <v>10</v>
      </c>
      <c r="D50" s="85">
        <v>400</v>
      </c>
      <c r="E50" s="108">
        <v>400</v>
      </c>
      <c r="F50" s="108"/>
      <c r="G50" s="30">
        <f t="shared" si="0"/>
        <v>420</v>
      </c>
      <c r="H50" s="148">
        <f t="shared" si="1"/>
        <v>441</v>
      </c>
    </row>
    <row r="51" spans="1:8" ht="13.5" customHeight="1">
      <c r="A51" s="42"/>
      <c r="B51" s="45">
        <v>633016</v>
      </c>
      <c r="C51" s="46" t="s">
        <v>11</v>
      </c>
      <c r="D51" s="85">
        <v>1100</v>
      </c>
      <c r="E51" s="108">
        <v>1000</v>
      </c>
      <c r="F51" s="108"/>
      <c r="G51" s="30">
        <f t="shared" si="0"/>
        <v>1155</v>
      </c>
      <c r="H51" s="148">
        <f t="shared" si="1"/>
        <v>1212.75</v>
      </c>
    </row>
    <row r="52" spans="1:8">
      <c r="A52" s="42"/>
      <c r="B52" s="44"/>
      <c r="C52" s="42" t="s">
        <v>90</v>
      </c>
      <c r="D52" s="87">
        <f>SUM(D46:D51)</f>
        <v>5707</v>
      </c>
      <c r="E52" s="128">
        <f>SUM(E46:E51)</f>
        <v>5400</v>
      </c>
      <c r="F52" s="128">
        <f t="shared" ref="F52" si="8">SUM(F46:F51)</f>
        <v>0</v>
      </c>
      <c r="G52" s="107">
        <v>5993</v>
      </c>
      <c r="H52" s="107">
        <v>6293</v>
      </c>
    </row>
    <row r="53" spans="1:8" hidden="1">
      <c r="A53" s="42"/>
      <c r="B53" s="44"/>
      <c r="C53" s="41"/>
      <c r="D53" s="85"/>
      <c r="E53" s="108"/>
      <c r="F53" s="115"/>
      <c r="G53" s="30">
        <f t="shared" si="0"/>
        <v>0</v>
      </c>
      <c r="H53" s="148">
        <f t="shared" si="1"/>
        <v>0</v>
      </c>
    </row>
    <row r="54" spans="1:8">
      <c r="A54" s="188" t="s">
        <v>87</v>
      </c>
      <c r="B54" s="163"/>
      <c r="C54" s="164"/>
      <c r="D54" s="85"/>
      <c r="E54" s="108"/>
      <c r="F54" s="115"/>
      <c r="G54" s="30">
        <f t="shared" si="0"/>
        <v>0</v>
      </c>
      <c r="H54" s="148">
        <f t="shared" si="1"/>
        <v>0</v>
      </c>
    </row>
    <row r="55" spans="1:8" ht="13.5" customHeight="1">
      <c r="A55" s="47" t="s">
        <v>88</v>
      </c>
      <c r="B55" s="45">
        <v>633006</v>
      </c>
      <c r="C55" s="46" t="s">
        <v>56</v>
      </c>
      <c r="D55" s="85">
        <v>100</v>
      </c>
      <c r="E55" s="108">
        <v>100</v>
      </c>
      <c r="F55" s="108"/>
      <c r="G55" s="30">
        <f t="shared" si="0"/>
        <v>105</v>
      </c>
      <c r="H55" s="148">
        <f t="shared" si="1"/>
        <v>110.25</v>
      </c>
    </row>
    <row r="56" spans="1:8" ht="14.25" customHeight="1">
      <c r="A56" s="47" t="s">
        <v>89</v>
      </c>
      <c r="B56" s="45">
        <v>642011</v>
      </c>
      <c r="C56" s="46" t="s">
        <v>205</v>
      </c>
      <c r="D56" s="85">
        <v>1000</v>
      </c>
      <c r="E56" s="108">
        <v>1000</v>
      </c>
      <c r="F56" s="108"/>
      <c r="G56" s="30">
        <f t="shared" si="0"/>
        <v>1050</v>
      </c>
      <c r="H56" s="148">
        <f t="shared" si="1"/>
        <v>1102.5</v>
      </c>
    </row>
    <row r="57" spans="1:8" ht="14.25" customHeight="1">
      <c r="A57" s="41"/>
      <c r="B57" s="45"/>
      <c r="C57" s="40" t="s">
        <v>91</v>
      </c>
      <c r="D57" s="87">
        <f>SUM(D55:D56)</f>
        <v>1100</v>
      </c>
      <c r="E57" s="128">
        <f>SUM(E55:E56)</f>
        <v>1100</v>
      </c>
      <c r="F57" s="128">
        <f t="shared" ref="F57:H57" si="9">SUM(F55:F56)</f>
        <v>0</v>
      </c>
      <c r="G57" s="107">
        <f t="shared" si="9"/>
        <v>1155</v>
      </c>
      <c r="H57" s="107">
        <f t="shared" si="9"/>
        <v>1212.75</v>
      </c>
    </row>
    <row r="58" spans="1:8">
      <c r="A58" s="188" t="s">
        <v>92</v>
      </c>
      <c r="B58" s="163"/>
      <c r="C58" s="164"/>
      <c r="D58" s="85"/>
      <c r="E58" s="108"/>
      <c r="F58" s="115"/>
      <c r="G58" s="30">
        <f t="shared" si="0"/>
        <v>0</v>
      </c>
      <c r="H58" s="148">
        <f t="shared" si="1"/>
        <v>0</v>
      </c>
    </row>
    <row r="59" spans="1:8" ht="16.5" customHeight="1">
      <c r="A59" s="54" t="s">
        <v>74</v>
      </c>
      <c r="B59" s="45">
        <v>637026</v>
      </c>
      <c r="C59" s="46" t="s">
        <v>62</v>
      </c>
      <c r="D59" s="85">
        <v>4500</v>
      </c>
      <c r="E59" s="108">
        <v>4500</v>
      </c>
      <c r="F59" s="108"/>
      <c r="G59" s="30">
        <f t="shared" si="0"/>
        <v>4725</v>
      </c>
      <c r="H59" s="148">
        <f t="shared" si="1"/>
        <v>4961.25</v>
      </c>
    </row>
    <row r="60" spans="1:8" ht="18.75" customHeight="1">
      <c r="A60" s="41"/>
      <c r="B60" s="45"/>
      <c r="C60" s="40" t="s">
        <v>93</v>
      </c>
      <c r="D60" s="87">
        <f>SUM(D59)</f>
        <v>4500</v>
      </c>
      <c r="E60" s="128">
        <f>SUM(E59)</f>
        <v>4500</v>
      </c>
      <c r="F60" s="128"/>
      <c r="G60" s="30">
        <f t="shared" si="0"/>
        <v>4725</v>
      </c>
      <c r="H60" s="148">
        <f t="shared" si="1"/>
        <v>4961.25</v>
      </c>
    </row>
    <row r="61" spans="1:8" ht="11.25" customHeight="1">
      <c r="A61" s="41"/>
      <c r="B61" s="45"/>
      <c r="C61" s="46"/>
      <c r="D61" s="85"/>
      <c r="E61" s="108"/>
      <c r="F61" s="115"/>
      <c r="G61" s="30">
        <f t="shared" si="0"/>
        <v>0</v>
      </c>
      <c r="H61" s="148">
        <f t="shared" si="1"/>
        <v>0</v>
      </c>
    </row>
    <row r="62" spans="1:8">
      <c r="A62" s="188" t="s">
        <v>94</v>
      </c>
      <c r="B62" s="189"/>
      <c r="C62" s="190"/>
      <c r="D62" s="85"/>
      <c r="E62" s="108"/>
      <c r="F62" s="115"/>
      <c r="G62" s="30">
        <f t="shared" si="0"/>
        <v>0</v>
      </c>
      <c r="H62" s="148">
        <f t="shared" si="1"/>
        <v>0</v>
      </c>
    </row>
    <row r="63" spans="1:8" ht="15.75" customHeight="1">
      <c r="A63" s="47" t="s">
        <v>66</v>
      </c>
      <c r="B63" s="45">
        <v>637001</v>
      </c>
      <c r="C63" s="46" t="s">
        <v>67</v>
      </c>
      <c r="D63" s="85">
        <v>800</v>
      </c>
      <c r="E63" s="108">
        <v>350</v>
      </c>
      <c r="F63" s="108"/>
      <c r="G63" s="30">
        <f t="shared" si="0"/>
        <v>840</v>
      </c>
      <c r="H63" s="148">
        <f t="shared" si="1"/>
        <v>882</v>
      </c>
    </row>
    <row r="64" spans="1:8" ht="15" customHeight="1">
      <c r="A64" s="41"/>
      <c r="B64" s="45"/>
      <c r="C64" s="40" t="s">
        <v>95</v>
      </c>
      <c r="D64" s="87">
        <f>SUM(D63)</f>
        <v>800</v>
      </c>
      <c r="E64" s="128">
        <f>SUM(E63)</f>
        <v>350</v>
      </c>
      <c r="F64" s="128"/>
      <c r="G64" s="30">
        <f t="shared" si="0"/>
        <v>840</v>
      </c>
      <c r="H64" s="148">
        <f t="shared" si="1"/>
        <v>882</v>
      </c>
    </row>
    <row r="65" spans="1:8">
      <c r="A65" s="188" t="s">
        <v>167</v>
      </c>
      <c r="B65" s="163"/>
      <c r="C65" s="164"/>
      <c r="D65" s="87">
        <f>D26+D43+D52+D57+D60+D64</f>
        <v>135085</v>
      </c>
      <c r="E65" s="128">
        <f>E26+E43+E52+E57+E60+E64</f>
        <v>134555</v>
      </c>
      <c r="F65" s="128">
        <f t="shared" ref="F65:H65" si="10">F26+F43+F52+F57+F60+F64</f>
        <v>0</v>
      </c>
      <c r="G65" s="107">
        <f t="shared" si="10"/>
        <v>141162.4</v>
      </c>
      <c r="H65" s="107">
        <f t="shared" si="10"/>
        <v>147550.12</v>
      </c>
    </row>
    <row r="66" spans="1:8">
      <c r="A66" s="184" t="s">
        <v>96</v>
      </c>
      <c r="B66" s="191"/>
      <c r="C66" s="192"/>
      <c r="D66" s="90">
        <f>D40+D43+D52+D57+D60+D64</f>
        <v>170538.78</v>
      </c>
      <c r="E66" s="127">
        <f>E40+E43+E52+E57+E60+E64</f>
        <v>209779</v>
      </c>
      <c r="F66" s="127">
        <f t="shared" ref="F66:H66" si="11">F40+F43+F52+F57+F60+F64</f>
        <v>0</v>
      </c>
      <c r="G66" s="151">
        <f t="shared" si="11"/>
        <v>141162.4</v>
      </c>
      <c r="H66" s="151">
        <f t="shared" si="11"/>
        <v>147550.12</v>
      </c>
    </row>
    <row r="67" spans="1:8" ht="9.75" customHeight="1">
      <c r="A67" s="11"/>
      <c r="B67" s="10"/>
      <c r="C67" s="12"/>
      <c r="D67" s="91"/>
      <c r="E67" s="132"/>
      <c r="F67" s="118"/>
      <c r="G67" s="30">
        <f t="shared" si="0"/>
        <v>0</v>
      </c>
      <c r="H67" s="148">
        <f t="shared" si="1"/>
        <v>0</v>
      </c>
    </row>
    <row r="68" spans="1:8">
      <c r="A68" s="174" t="s">
        <v>97</v>
      </c>
      <c r="B68" s="166"/>
      <c r="C68" s="167"/>
      <c r="D68" s="88"/>
      <c r="E68" s="131"/>
      <c r="F68" s="131"/>
      <c r="G68" s="30">
        <f t="shared" si="0"/>
        <v>0</v>
      </c>
      <c r="H68" s="123">
        <f t="shared" si="1"/>
        <v>0</v>
      </c>
    </row>
    <row r="69" spans="1:8">
      <c r="A69" s="188" t="s">
        <v>98</v>
      </c>
      <c r="B69" s="189"/>
      <c r="C69" s="190"/>
      <c r="D69" s="85"/>
      <c r="E69" s="108"/>
      <c r="F69" s="115"/>
      <c r="G69" s="30">
        <f t="shared" si="0"/>
        <v>0</v>
      </c>
      <c r="H69" s="123">
        <f t="shared" si="1"/>
        <v>0</v>
      </c>
    </row>
    <row r="70" spans="1:8" ht="16.5" customHeight="1">
      <c r="A70" s="47" t="s">
        <v>74</v>
      </c>
      <c r="B70" s="45">
        <v>637003</v>
      </c>
      <c r="C70" s="46" t="s">
        <v>229</v>
      </c>
      <c r="D70" s="85">
        <v>1000</v>
      </c>
      <c r="E70" s="108">
        <v>500</v>
      </c>
      <c r="F70" s="108"/>
      <c r="G70" s="30">
        <f t="shared" si="0"/>
        <v>1050</v>
      </c>
      <c r="H70" s="148">
        <f t="shared" si="1"/>
        <v>1102.5</v>
      </c>
    </row>
    <row r="71" spans="1:8">
      <c r="A71" s="184" t="s">
        <v>207</v>
      </c>
      <c r="B71" s="166"/>
      <c r="C71" s="167"/>
      <c r="D71" s="90">
        <f>SUM(D70)</f>
        <v>1000</v>
      </c>
      <c r="E71" s="127">
        <f>SUM(E70)</f>
        <v>500</v>
      </c>
      <c r="F71" s="127">
        <f t="shared" ref="F71:G71" si="12">SUM(F70)</f>
        <v>0</v>
      </c>
      <c r="G71" s="151">
        <f t="shared" si="12"/>
        <v>1050</v>
      </c>
      <c r="H71" s="151">
        <f>SUM(H70)</f>
        <v>1102.5</v>
      </c>
    </row>
    <row r="72" spans="1:8" ht="12" customHeight="1">
      <c r="A72" s="135"/>
      <c r="B72" s="136"/>
      <c r="C72" s="137"/>
      <c r="D72" s="138"/>
      <c r="E72" s="139"/>
      <c r="F72" s="115"/>
      <c r="G72" s="30">
        <f t="shared" ref="G72:G134" si="13">D72+D72*5%</f>
        <v>0</v>
      </c>
      <c r="H72" s="148">
        <f t="shared" ref="H72:H134" si="14">G72+G72*5%</f>
        <v>0</v>
      </c>
    </row>
    <row r="73" spans="1:8" ht="13.5" customHeight="1">
      <c r="A73" s="135"/>
      <c r="B73" s="136"/>
      <c r="C73" s="137"/>
      <c r="D73" s="138"/>
      <c r="E73" s="139"/>
      <c r="F73" s="115"/>
      <c r="G73" s="30">
        <f t="shared" si="13"/>
        <v>0</v>
      </c>
      <c r="H73" s="148">
        <f t="shared" si="14"/>
        <v>0</v>
      </c>
    </row>
    <row r="74" spans="1:8" ht="9" customHeight="1">
      <c r="A74" s="41"/>
      <c r="B74" s="45"/>
      <c r="C74" s="41"/>
      <c r="D74" s="85"/>
      <c r="E74" s="108"/>
      <c r="F74" s="115"/>
      <c r="G74" s="30">
        <f t="shared" si="13"/>
        <v>0</v>
      </c>
      <c r="H74" s="148">
        <f t="shared" si="14"/>
        <v>0</v>
      </c>
    </row>
    <row r="75" spans="1:8">
      <c r="A75" s="184" t="s">
        <v>99</v>
      </c>
      <c r="B75" s="166"/>
      <c r="C75" s="167"/>
      <c r="D75" s="88"/>
      <c r="E75" s="131"/>
      <c r="F75" s="131"/>
      <c r="G75" s="131"/>
      <c r="H75" s="131"/>
    </row>
    <row r="76" spans="1:8">
      <c r="A76" s="188" t="s">
        <v>100</v>
      </c>
      <c r="B76" s="189"/>
      <c r="C76" s="190"/>
      <c r="D76" s="85"/>
      <c r="E76" s="108"/>
      <c r="F76" s="115"/>
      <c r="G76" s="30">
        <f t="shared" si="13"/>
        <v>0</v>
      </c>
      <c r="H76" s="148">
        <f t="shared" si="14"/>
        <v>0</v>
      </c>
    </row>
    <row r="77" spans="1:8">
      <c r="A77" s="54" t="s">
        <v>74</v>
      </c>
      <c r="B77" s="44">
        <v>634001</v>
      </c>
      <c r="C77" s="41" t="s">
        <v>29</v>
      </c>
      <c r="D77" s="85">
        <v>2200</v>
      </c>
      <c r="E77" s="108">
        <v>2200</v>
      </c>
      <c r="F77" s="108"/>
      <c r="G77" s="30">
        <f t="shared" si="13"/>
        <v>2310</v>
      </c>
      <c r="H77" s="148">
        <v>2426</v>
      </c>
    </row>
    <row r="78" spans="1:8">
      <c r="A78" s="42"/>
      <c r="B78" s="44"/>
      <c r="C78" s="41" t="s">
        <v>30</v>
      </c>
      <c r="D78" s="85">
        <v>1000</v>
      </c>
      <c r="E78" s="108">
        <v>1000</v>
      </c>
      <c r="F78" s="108"/>
      <c r="G78" s="30">
        <f t="shared" si="13"/>
        <v>1050</v>
      </c>
      <c r="H78" s="148">
        <f t="shared" si="14"/>
        <v>1102.5</v>
      </c>
    </row>
    <row r="79" spans="1:8">
      <c r="A79" s="41"/>
      <c r="B79" s="44"/>
      <c r="C79" s="41" t="s">
        <v>31</v>
      </c>
      <c r="D79" s="85">
        <v>1000</v>
      </c>
      <c r="E79" s="108">
        <v>1000</v>
      </c>
      <c r="F79" s="108"/>
      <c r="G79" s="30">
        <f t="shared" si="13"/>
        <v>1050</v>
      </c>
      <c r="H79" s="148">
        <f t="shared" si="14"/>
        <v>1102.5</v>
      </c>
    </row>
    <row r="80" spans="1:8">
      <c r="A80" s="41"/>
      <c r="B80" s="44"/>
      <c r="C80" s="41" t="s">
        <v>210</v>
      </c>
      <c r="D80" s="85">
        <v>700</v>
      </c>
      <c r="E80" s="108">
        <v>700</v>
      </c>
      <c r="F80" s="108"/>
      <c r="G80" s="30">
        <f t="shared" si="13"/>
        <v>735</v>
      </c>
      <c r="H80" s="148">
        <v>773</v>
      </c>
    </row>
    <row r="81" spans="1:8" ht="19.5" customHeight="1">
      <c r="A81" s="41"/>
      <c r="B81" s="45">
        <v>634003</v>
      </c>
      <c r="C81" s="46" t="s">
        <v>33</v>
      </c>
      <c r="D81" s="85">
        <v>1600</v>
      </c>
      <c r="E81" s="108">
        <v>2000</v>
      </c>
      <c r="F81" s="108"/>
      <c r="G81" s="30">
        <v>1600</v>
      </c>
      <c r="H81" s="123">
        <v>1600</v>
      </c>
    </row>
    <row r="82" spans="1:8" ht="15.75" customHeight="1">
      <c r="A82" s="55"/>
      <c r="B82" s="45">
        <v>634002</v>
      </c>
      <c r="C82" s="46" t="s">
        <v>32</v>
      </c>
      <c r="D82" s="85">
        <v>2000</v>
      </c>
      <c r="E82" s="108">
        <v>1700</v>
      </c>
      <c r="F82" s="108"/>
      <c r="G82" s="30">
        <f t="shared" si="13"/>
        <v>2100</v>
      </c>
      <c r="H82" s="123">
        <f t="shared" si="14"/>
        <v>2205</v>
      </c>
    </row>
    <row r="83" spans="1:8" ht="15.75" customHeight="1">
      <c r="A83" s="55"/>
      <c r="B83" s="39"/>
      <c r="C83" s="40" t="s">
        <v>203</v>
      </c>
      <c r="D83" s="86">
        <f>SUM(D77:D82)</f>
        <v>8500</v>
      </c>
      <c r="E83" s="115">
        <f>SUM(E77:E82)</f>
        <v>8600</v>
      </c>
      <c r="F83" s="115">
        <f t="shared" ref="F83:H83" si="15">SUM(F77:F82)</f>
        <v>0</v>
      </c>
      <c r="G83" s="37">
        <f t="shared" si="15"/>
        <v>8845</v>
      </c>
      <c r="H83" s="37">
        <f t="shared" si="15"/>
        <v>9209</v>
      </c>
    </row>
    <row r="84" spans="1:8">
      <c r="A84" s="188" t="s">
        <v>101</v>
      </c>
      <c r="B84" s="189"/>
      <c r="C84" s="190"/>
      <c r="D84" s="85"/>
      <c r="E84" s="108"/>
      <c r="F84" s="115"/>
      <c r="G84" s="30">
        <f t="shared" si="13"/>
        <v>0</v>
      </c>
      <c r="H84" s="148">
        <f t="shared" si="14"/>
        <v>0</v>
      </c>
    </row>
    <row r="85" spans="1:8" ht="15" customHeight="1">
      <c r="A85" s="56" t="s">
        <v>74</v>
      </c>
      <c r="B85" s="44">
        <v>635002</v>
      </c>
      <c r="C85" s="41" t="s">
        <v>235</v>
      </c>
      <c r="D85" s="85">
        <v>500</v>
      </c>
      <c r="E85" s="108">
        <v>500</v>
      </c>
      <c r="F85" s="108"/>
      <c r="G85" s="30">
        <f t="shared" si="13"/>
        <v>525</v>
      </c>
      <c r="H85" s="148">
        <v>550</v>
      </c>
    </row>
    <row r="86" spans="1:8" ht="15" customHeight="1">
      <c r="A86" s="57"/>
      <c r="B86" s="44">
        <v>635006</v>
      </c>
      <c r="C86" s="41" t="s">
        <v>68</v>
      </c>
      <c r="D86" s="85">
        <v>1300</v>
      </c>
      <c r="E86" s="108">
        <v>300</v>
      </c>
      <c r="F86" s="108"/>
      <c r="G86" s="30">
        <f t="shared" si="13"/>
        <v>1365</v>
      </c>
      <c r="H86" s="148">
        <v>1434</v>
      </c>
    </row>
    <row r="87" spans="1:8">
      <c r="A87" s="58"/>
      <c r="B87" s="45">
        <v>635006</v>
      </c>
      <c r="C87" s="41" t="s">
        <v>64</v>
      </c>
      <c r="D87" s="85">
        <v>2000</v>
      </c>
      <c r="E87" s="108">
        <v>500</v>
      </c>
      <c r="F87" s="108"/>
      <c r="G87" s="30">
        <f t="shared" si="13"/>
        <v>2100</v>
      </c>
      <c r="H87" s="148">
        <f t="shared" si="14"/>
        <v>2205</v>
      </c>
    </row>
    <row r="88" spans="1:8" ht="11.25" customHeight="1">
      <c r="A88" s="57"/>
      <c r="B88" s="45"/>
      <c r="C88" s="46"/>
      <c r="D88" s="92"/>
      <c r="E88" s="92"/>
      <c r="F88" s="108"/>
      <c r="G88" s="30">
        <f t="shared" si="13"/>
        <v>0</v>
      </c>
      <c r="H88" s="148">
        <f t="shared" si="14"/>
        <v>0</v>
      </c>
    </row>
    <row r="89" spans="1:8">
      <c r="A89" s="59"/>
      <c r="B89" s="44"/>
      <c r="C89" s="41"/>
      <c r="D89" s="85"/>
      <c r="E89" s="108"/>
      <c r="F89" s="108"/>
      <c r="G89" s="30">
        <f t="shared" si="13"/>
        <v>0</v>
      </c>
      <c r="H89" s="148">
        <f t="shared" si="14"/>
        <v>0</v>
      </c>
    </row>
    <row r="90" spans="1:8" ht="10.5" customHeight="1">
      <c r="A90" s="57"/>
      <c r="B90" s="45"/>
      <c r="C90" s="41"/>
      <c r="D90" s="85"/>
      <c r="E90" s="108"/>
      <c r="F90" s="108"/>
      <c r="G90" s="30">
        <f t="shared" si="13"/>
        <v>0</v>
      </c>
      <c r="H90" s="148">
        <f t="shared" si="14"/>
        <v>0</v>
      </c>
    </row>
    <row r="91" spans="1:8" ht="13.5" customHeight="1">
      <c r="A91" s="38"/>
      <c r="B91" s="44"/>
      <c r="C91" s="40" t="s">
        <v>102</v>
      </c>
      <c r="D91" s="86">
        <f>SUM(D85:D90)</f>
        <v>3800</v>
      </c>
      <c r="E91" s="115">
        <f>SUM(E85:E90)</f>
        <v>1300</v>
      </c>
      <c r="F91" s="115">
        <f t="shared" ref="F91:H91" si="16">SUM(F85:F90)</f>
        <v>0</v>
      </c>
      <c r="G91" s="37">
        <f t="shared" si="16"/>
        <v>3990</v>
      </c>
      <c r="H91" s="37">
        <f t="shared" si="16"/>
        <v>4189</v>
      </c>
    </row>
    <row r="92" spans="1:8">
      <c r="A92" s="41"/>
      <c r="B92" s="45">
        <v>636001</v>
      </c>
      <c r="C92" s="46" t="s">
        <v>227</v>
      </c>
      <c r="D92" s="85">
        <v>170</v>
      </c>
      <c r="E92" s="108">
        <v>170</v>
      </c>
      <c r="F92" s="108"/>
      <c r="G92" s="30">
        <v>170</v>
      </c>
      <c r="H92" s="148">
        <v>170</v>
      </c>
    </row>
    <row r="93" spans="1:8" ht="17.25" customHeight="1">
      <c r="A93" s="41">
        <v>717001.04</v>
      </c>
      <c r="B93" s="45">
        <v>636004</v>
      </c>
      <c r="C93" s="46" t="s">
        <v>234</v>
      </c>
      <c r="D93" s="85"/>
      <c r="E93" s="108">
        <v>842</v>
      </c>
      <c r="F93" s="108"/>
      <c r="G93" s="30">
        <f t="shared" si="13"/>
        <v>0</v>
      </c>
      <c r="H93" s="148">
        <f t="shared" si="14"/>
        <v>0</v>
      </c>
    </row>
    <row r="94" spans="1:8" ht="16.5" customHeight="1">
      <c r="A94" s="41">
        <v>717004</v>
      </c>
      <c r="B94" s="45">
        <v>636004</v>
      </c>
      <c r="C94" s="46" t="s">
        <v>198</v>
      </c>
      <c r="D94" s="85">
        <v>4680</v>
      </c>
      <c r="E94" s="108">
        <v>4680</v>
      </c>
      <c r="F94" s="108"/>
      <c r="G94" s="30">
        <v>2730</v>
      </c>
      <c r="H94" s="148">
        <v>0</v>
      </c>
    </row>
    <row r="95" spans="1:8" ht="15.75" customHeight="1">
      <c r="A95" s="42"/>
      <c r="B95" s="39"/>
      <c r="C95" s="40" t="s">
        <v>103</v>
      </c>
      <c r="D95" s="86">
        <f>SUM(D92:D94)</f>
        <v>4850</v>
      </c>
      <c r="E95" s="115">
        <f>SUM(E92:E94)</f>
        <v>5692</v>
      </c>
      <c r="F95" s="115"/>
      <c r="G95" s="30">
        <f>SUM(G92:G94)</f>
        <v>2900</v>
      </c>
      <c r="H95" s="148">
        <f>SUM(H92:H94)</f>
        <v>170</v>
      </c>
    </row>
    <row r="96" spans="1:8" ht="14.25" customHeight="1">
      <c r="A96" s="42"/>
      <c r="B96" s="45">
        <v>637011</v>
      </c>
      <c r="C96" s="46" t="s">
        <v>228</v>
      </c>
      <c r="D96" s="85">
        <v>3000</v>
      </c>
      <c r="E96" s="108">
        <v>4000</v>
      </c>
      <c r="F96" s="108"/>
      <c r="G96" s="30">
        <f t="shared" si="13"/>
        <v>3150</v>
      </c>
      <c r="H96" s="148">
        <f t="shared" si="14"/>
        <v>3307.5</v>
      </c>
    </row>
    <row r="97" spans="1:8" ht="16.5" customHeight="1">
      <c r="A97" s="42"/>
      <c r="B97" s="45">
        <v>637014</v>
      </c>
      <c r="C97" s="46" t="s">
        <v>13</v>
      </c>
      <c r="D97" s="85">
        <v>1840</v>
      </c>
      <c r="E97" s="108">
        <v>2800</v>
      </c>
      <c r="F97" s="108"/>
      <c r="G97" s="30">
        <f t="shared" si="13"/>
        <v>1932</v>
      </c>
      <c r="H97" s="148">
        <f t="shared" si="14"/>
        <v>2028.6</v>
      </c>
    </row>
    <row r="98" spans="1:8">
      <c r="A98" s="41"/>
      <c r="B98" s="45">
        <v>637015</v>
      </c>
      <c r="C98" s="46" t="s">
        <v>14</v>
      </c>
      <c r="D98" s="85">
        <v>2500</v>
      </c>
      <c r="E98" s="108">
        <v>3300</v>
      </c>
      <c r="F98" s="108"/>
      <c r="G98" s="30">
        <v>2500</v>
      </c>
      <c r="H98" s="148">
        <v>2500</v>
      </c>
    </row>
    <row r="99" spans="1:8" ht="16.5" customHeight="1">
      <c r="A99" s="41"/>
      <c r="B99" s="45">
        <v>637023</v>
      </c>
      <c r="C99" s="46" t="s">
        <v>212</v>
      </c>
      <c r="D99" s="85">
        <v>100</v>
      </c>
      <c r="E99" s="108">
        <v>200</v>
      </c>
      <c r="F99" s="108"/>
      <c r="G99" s="30">
        <v>100</v>
      </c>
      <c r="H99" s="148">
        <v>100</v>
      </c>
    </row>
    <row r="100" spans="1:8" ht="16.5" customHeight="1">
      <c r="A100" s="41"/>
      <c r="B100" s="45">
        <v>637027</v>
      </c>
      <c r="C100" s="46" t="s">
        <v>204</v>
      </c>
      <c r="D100" s="85">
        <v>1500</v>
      </c>
      <c r="E100" s="108">
        <v>2000</v>
      </c>
      <c r="F100" s="108"/>
      <c r="G100" s="30">
        <f t="shared" si="13"/>
        <v>1575</v>
      </c>
      <c r="H100" s="148">
        <v>1655</v>
      </c>
    </row>
    <row r="101" spans="1:8">
      <c r="A101" s="47"/>
      <c r="B101" s="45"/>
      <c r="C101" s="46"/>
      <c r="D101" s="85">
        <v>0</v>
      </c>
      <c r="E101" s="108">
        <v>0</v>
      </c>
      <c r="F101" s="115"/>
      <c r="G101" s="30">
        <f t="shared" si="13"/>
        <v>0</v>
      </c>
      <c r="H101" s="148">
        <f t="shared" si="14"/>
        <v>0</v>
      </c>
    </row>
    <row r="102" spans="1:8" ht="15.75" customHeight="1">
      <c r="A102" s="41"/>
      <c r="B102" s="45"/>
      <c r="C102" s="40" t="s">
        <v>104</v>
      </c>
      <c r="D102" s="86">
        <f>SUM(D96:D101)</f>
        <v>8940</v>
      </c>
      <c r="E102" s="115">
        <f>SUM(E96:E101)</f>
        <v>12300</v>
      </c>
      <c r="F102" s="115"/>
      <c r="G102" s="30">
        <f>SUM(G96:G101)</f>
        <v>9257</v>
      </c>
      <c r="H102" s="30">
        <f>SUM(H96:H101)</f>
        <v>9591.1</v>
      </c>
    </row>
    <row r="103" spans="1:8">
      <c r="A103" s="184" t="s">
        <v>105</v>
      </c>
      <c r="B103" s="185"/>
      <c r="C103" s="186"/>
      <c r="D103" s="90">
        <f>D83+D91+D95+D102</f>
        <v>26090</v>
      </c>
      <c r="E103" s="127">
        <f>E83+E91+E95+E102</f>
        <v>27892</v>
      </c>
      <c r="F103" s="127">
        <f t="shared" ref="F103:G103" si="17">F83+F91+F95+F102</f>
        <v>0</v>
      </c>
      <c r="G103" s="151">
        <f t="shared" si="17"/>
        <v>24992</v>
      </c>
      <c r="H103" s="151">
        <f>H83+H91+H95+H102</f>
        <v>23159.1</v>
      </c>
    </row>
    <row r="104" spans="1:8">
      <c r="A104" s="135"/>
      <c r="B104" s="140"/>
      <c r="C104" s="141"/>
      <c r="D104" s="138"/>
      <c r="E104" s="139"/>
      <c r="F104" s="115"/>
      <c r="G104" s="30">
        <f t="shared" si="13"/>
        <v>0</v>
      </c>
      <c r="H104" s="148">
        <f t="shared" si="14"/>
        <v>0</v>
      </c>
    </row>
    <row r="105" spans="1:8">
      <c r="A105" s="84"/>
      <c r="B105" s="106"/>
      <c r="C105" s="142"/>
      <c r="D105" s="143"/>
      <c r="E105" s="144"/>
      <c r="F105" s="115"/>
      <c r="G105" s="30">
        <f t="shared" si="13"/>
        <v>0</v>
      </c>
      <c r="H105" s="148">
        <f t="shared" si="14"/>
        <v>0</v>
      </c>
    </row>
    <row r="106" spans="1:8">
      <c r="A106" s="174" t="s">
        <v>106</v>
      </c>
      <c r="B106" s="166"/>
      <c r="C106" s="167"/>
      <c r="D106" s="93"/>
      <c r="E106" s="114"/>
      <c r="F106" s="114"/>
      <c r="G106" s="131"/>
      <c r="H106" s="114"/>
    </row>
    <row r="107" spans="1:8">
      <c r="A107" s="188" t="s">
        <v>107</v>
      </c>
      <c r="B107" s="189"/>
      <c r="C107" s="190"/>
      <c r="D107" s="85"/>
      <c r="E107" s="108"/>
      <c r="F107" s="115"/>
      <c r="G107" s="30">
        <f t="shared" si="13"/>
        <v>0</v>
      </c>
      <c r="H107" s="148">
        <f t="shared" si="14"/>
        <v>0</v>
      </c>
    </row>
    <row r="108" spans="1:8">
      <c r="A108" s="47" t="s">
        <v>108</v>
      </c>
      <c r="B108" s="45"/>
      <c r="C108" s="41" t="s">
        <v>59</v>
      </c>
      <c r="D108" s="85">
        <v>1807</v>
      </c>
      <c r="E108" s="108">
        <v>1792</v>
      </c>
      <c r="F108" s="108"/>
      <c r="G108" s="30">
        <v>1807</v>
      </c>
      <c r="H108" s="148">
        <v>1807</v>
      </c>
    </row>
    <row r="109" spans="1:8" ht="18.75" customHeight="1">
      <c r="A109" s="41"/>
      <c r="B109" s="45"/>
      <c r="C109" s="40" t="s">
        <v>109</v>
      </c>
      <c r="D109" s="87">
        <f>SUM(D108)</f>
        <v>1807</v>
      </c>
      <c r="E109" s="128">
        <f>SUM(E108)</f>
        <v>1792</v>
      </c>
      <c r="F109" s="128">
        <f t="shared" ref="F109:H109" si="18">SUM(F108)</f>
        <v>0</v>
      </c>
      <c r="G109" s="107">
        <f t="shared" si="18"/>
        <v>1807</v>
      </c>
      <c r="H109" s="107">
        <f t="shared" si="18"/>
        <v>1807</v>
      </c>
    </row>
    <row r="110" spans="1:8">
      <c r="A110" s="188" t="s">
        <v>110</v>
      </c>
      <c r="B110" s="189"/>
      <c r="C110" s="190"/>
      <c r="D110" s="85"/>
      <c r="E110" s="108"/>
      <c r="F110" s="115"/>
      <c r="G110" s="30">
        <f t="shared" si="13"/>
        <v>0</v>
      </c>
      <c r="H110" s="148">
        <f t="shared" si="14"/>
        <v>0</v>
      </c>
    </row>
    <row r="111" spans="1:8">
      <c r="A111" s="41" t="s">
        <v>74</v>
      </c>
      <c r="B111" s="45"/>
      <c r="C111" s="41" t="s">
        <v>71</v>
      </c>
      <c r="D111" s="85">
        <v>296</v>
      </c>
      <c r="E111" s="108">
        <v>298</v>
      </c>
      <c r="F111" s="108"/>
      <c r="G111" s="30">
        <v>296</v>
      </c>
      <c r="H111" s="148">
        <v>296</v>
      </c>
    </row>
    <row r="112" spans="1:8" ht="21" customHeight="1">
      <c r="A112" s="41"/>
      <c r="B112" s="44"/>
      <c r="C112" s="40" t="s">
        <v>111</v>
      </c>
      <c r="D112" s="87">
        <f>SUM(D111)</f>
        <v>296</v>
      </c>
      <c r="E112" s="128">
        <f>SUM(E111)</f>
        <v>298</v>
      </c>
      <c r="F112" s="128">
        <f t="shared" ref="F112:H112" si="19">SUM(F111)</f>
        <v>0</v>
      </c>
      <c r="G112" s="107">
        <f t="shared" si="19"/>
        <v>296</v>
      </c>
      <c r="H112" s="107">
        <f t="shared" si="19"/>
        <v>296</v>
      </c>
    </row>
    <row r="113" spans="1:8">
      <c r="A113" s="188" t="s">
        <v>112</v>
      </c>
      <c r="B113" s="189"/>
      <c r="C113" s="190"/>
      <c r="D113" s="85"/>
      <c r="E113" s="108"/>
      <c r="F113" s="115"/>
      <c r="G113" s="30">
        <f t="shared" si="13"/>
        <v>0</v>
      </c>
      <c r="H113" s="148">
        <f t="shared" si="14"/>
        <v>0</v>
      </c>
    </row>
    <row r="114" spans="1:8" ht="21" customHeight="1">
      <c r="A114" s="47" t="s">
        <v>113</v>
      </c>
      <c r="B114" s="45">
        <v>635006</v>
      </c>
      <c r="C114" s="46" t="s">
        <v>231</v>
      </c>
      <c r="D114" s="85">
        <v>3500</v>
      </c>
      <c r="E114" s="108">
        <v>1500</v>
      </c>
      <c r="F114" s="108"/>
      <c r="G114" s="30">
        <v>1500</v>
      </c>
      <c r="H114" s="148">
        <f t="shared" si="14"/>
        <v>1575</v>
      </c>
    </row>
    <row r="115" spans="1:8" ht="18" customHeight="1">
      <c r="A115" s="47"/>
      <c r="B115" s="45">
        <v>632001</v>
      </c>
      <c r="C115" s="46" t="s">
        <v>242</v>
      </c>
      <c r="D115" s="85">
        <v>350</v>
      </c>
      <c r="E115" s="108">
        <v>350</v>
      </c>
      <c r="F115" s="108"/>
      <c r="G115" s="30">
        <f t="shared" si="13"/>
        <v>367.5</v>
      </c>
      <c r="H115" s="148">
        <f t="shared" si="14"/>
        <v>385.875</v>
      </c>
    </row>
    <row r="116" spans="1:8" ht="16.5" customHeight="1">
      <c r="A116" s="42"/>
      <c r="B116" s="45"/>
      <c r="C116" s="46"/>
      <c r="D116" s="85"/>
      <c r="E116" s="108"/>
      <c r="F116" s="108"/>
      <c r="G116" s="30">
        <f t="shared" si="13"/>
        <v>0</v>
      </c>
      <c r="H116" s="148">
        <f t="shared" si="14"/>
        <v>0</v>
      </c>
    </row>
    <row r="117" spans="1:8" ht="17.25" customHeight="1">
      <c r="A117" s="41"/>
      <c r="B117" s="45"/>
      <c r="C117" s="40" t="s">
        <v>102</v>
      </c>
      <c r="D117" s="87">
        <f>SUM(D114:D116)</f>
        <v>3850</v>
      </c>
      <c r="E117" s="128">
        <f>SUM(E114:E116)</f>
        <v>1850</v>
      </c>
      <c r="F117" s="128">
        <f t="shared" ref="F117:H117" si="20">SUM(F114:F116)</f>
        <v>0</v>
      </c>
      <c r="G117" s="107">
        <f t="shared" si="20"/>
        <v>1867.5</v>
      </c>
      <c r="H117" s="107">
        <f t="shared" si="20"/>
        <v>1960.875</v>
      </c>
    </row>
    <row r="118" spans="1:8" ht="18" customHeight="1">
      <c r="A118" s="41"/>
      <c r="B118" s="45">
        <v>637027</v>
      </c>
      <c r="C118" s="46" t="s">
        <v>199</v>
      </c>
      <c r="D118" s="85">
        <v>480</v>
      </c>
      <c r="E118" s="108">
        <v>480</v>
      </c>
      <c r="F118" s="108"/>
      <c r="G118" s="30">
        <f t="shared" si="13"/>
        <v>504</v>
      </c>
      <c r="H118" s="148">
        <f t="shared" si="14"/>
        <v>529.20000000000005</v>
      </c>
    </row>
    <row r="119" spans="1:8" ht="14.25" customHeight="1">
      <c r="A119" s="41"/>
      <c r="B119" s="45"/>
      <c r="C119" s="40" t="s">
        <v>104</v>
      </c>
      <c r="D119" s="87">
        <f>SUM(D118)</f>
        <v>480</v>
      </c>
      <c r="E119" s="128">
        <f>SUM(E118)</f>
        <v>480</v>
      </c>
      <c r="F119" s="128">
        <f t="shared" ref="F119:H119" si="21">SUM(F118)</f>
        <v>0</v>
      </c>
      <c r="G119" s="107">
        <f t="shared" si="21"/>
        <v>504</v>
      </c>
      <c r="H119" s="107">
        <f t="shared" si="21"/>
        <v>529.20000000000005</v>
      </c>
    </row>
    <row r="120" spans="1:8" ht="17.25" customHeight="1">
      <c r="A120" s="60"/>
      <c r="B120" s="61"/>
      <c r="C120" s="62" t="s">
        <v>116</v>
      </c>
      <c r="D120" s="87">
        <f>D117+D119</f>
        <v>4330</v>
      </c>
      <c r="E120" s="128">
        <f>E117+E119</f>
        <v>2330</v>
      </c>
      <c r="F120" s="128">
        <f t="shared" ref="F120:H120" si="22">F117+F119</f>
        <v>0</v>
      </c>
      <c r="G120" s="107">
        <f t="shared" si="22"/>
        <v>2371.5</v>
      </c>
      <c r="H120" s="107">
        <f t="shared" si="22"/>
        <v>2490.0749999999998</v>
      </c>
    </row>
    <row r="121" spans="1:8">
      <c r="A121" s="188" t="s">
        <v>114</v>
      </c>
      <c r="B121" s="163"/>
      <c r="C121" s="164"/>
      <c r="D121" s="85"/>
      <c r="E121" s="108"/>
      <c r="F121" s="115"/>
      <c r="G121" s="30">
        <f t="shared" si="13"/>
        <v>0</v>
      </c>
      <c r="H121" s="148">
        <f t="shared" si="14"/>
        <v>0</v>
      </c>
    </row>
    <row r="122" spans="1:8" ht="18.75" customHeight="1">
      <c r="A122" s="47" t="s">
        <v>115</v>
      </c>
      <c r="B122" s="45">
        <v>635001</v>
      </c>
      <c r="C122" s="46" t="s">
        <v>57</v>
      </c>
      <c r="D122" s="85">
        <v>2655</v>
      </c>
      <c r="E122" s="108">
        <v>2655</v>
      </c>
      <c r="F122" s="108"/>
      <c r="G122" s="30">
        <v>2655</v>
      </c>
      <c r="H122" s="148">
        <v>2655</v>
      </c>
    </row>
    <row r="123" spans="1:8" ht="17.25" customHeight="1">
      <c r="A123" s="38"/>
      <c r="B123" s="39"/>
      <c r="C123" s="40" t="s">
        <v>117</v>
      </c>
      <c r="D123" s="86">
        <f>SUM(D122)</f>
        <v>2655</v>
      </c>
      <c r="E123" s="115">
        <f>SUM(E122)</f>
        <v>2655</v>
      </c>
      <c r="F123" s="115">
        <f t="shared" ref="F123:H123" si="23">SUM(F122)</f>
        <v>0</v>
      </c>
      <c r="G123" s="37">
        <f t="shared" si="23"/>
        <v>2655</v>
      </c>
      <c r="H123" s="37">
        <f t="shared" si="23"/>
        <v>2655</v>
      </c>
    </row>
    <row r="124" spans="1:8">
      <c r="A124" s="187" t="s">
        <v>118</v>
      </c>
      <c r="B124" s="163"/>
      <c r="C124" s="164"/>
      <c r="D124" s="86"/>
      <c r="E124" s="115"/>
      <c r="F124" s="115"/>
      <c r="G124" s="30">
        <f t="shared" si="13"/>
        <v>0</v>
      </c>
      <c r="H124" s="148">
        <f t="shared" si="14"/>
        <v>0</v>
      </c>
    </row>
    <row r="125" spans="1:8">
      <c r="A125" s="47" t="s">
        <v>74</v>
      </c>
      <c r="B125" s="45">
        <v>642001</v>
      </c>
      <c r="C125" s="41" t="s">
        <v>39</v>
      </c>
      <c r="D125" s="85">
        <v>1082</v>
      </c>
      <c r="E125" s="108">
        <v>1082</v>
      </c>
      <c r="F125" s="108"/>
      <c r="G125" s="30">
        <f t="shared" si="13"/>
        <v>1136.0999999999999</v>
      </c>
      <c r="H125" s="148">
        <f t="shared" si="14"/>
        <v>1192.905</v>
      </c>
    </row>
    <row r="126" spans="1:8">
      <c r="A126" s="47"/>
      <c r="B126" s="45"/>
      <c r="C126" s="41" t="s">
        <v>222</v>
      </c>
      <c r="D126" s="85">
        <v>978</v>
      </c>
      <c r="E126" s="128"/>
      <c r="F126" s="108"/>
      <c r="G126" s="30">
        <v>978</v>
      </c>
      <c r="H126" s="148">
        <v>978</v>
      </c>
    </row>
    <row r="127" spans="1:8" ht="15" customHeight="1">
      <c r="A127" s="41"/>
      <c r="B127" s="45"/>
      <c r="C127" s="40" t="s">
        <v>119</v>
      </c>
      <c r="D127" s="87">
        <f>SUM(D125:D126)</f>
        <v>2060</v>
      </c>
      <c r="E127" s="87">
        <f t="shared" ref="E127:H127" si="24">SUM(E125:E126)</f>
        <v>1082</v>
      </c>
      <c r="F127" s="87">
        <f t="shared" si="24"/>
        <v>0</v>
      </c>
      <c r="G127" s="152">
        <f t="shared" si="24"/>
        <v>2114.1</v>
      </c>
      <c r="H127" s="107">
        <f t="shared" si="24"/>
        <v>2170.9049999999997</v>
      </c>
    </row>
    <row r="128" spans="1:8">
      <c r="A128" s="64" t="s">
        <v>196</v>
      </c>
      <c r="B128" s="65"/>
      <c r="C128" s="66"/>
      <c r="D128" s="87"/>
      <c r="E128" s="128">
        <v>0</v>
      </c>
      <c r="F128" s="115"/>
      <c r="G128" s="30">
        <f t="shared" si="13"/>
        <v>0</v>
      </c>
      <c r="H128" s="148">
        <f t="shared" si="14"/>
        <v>0</v>
      </c>
    </row>
    <row r="129" spans="1:8" ht="15" customHeight="1">
      <c r="A129" s="41"/>
      <c r="B129" s="45"/>
      <c r="C129" s="67" t="s">
        <v>236</v>
      </c>
      <c r="D129" s="87">
        <v>0</v>
      </c>
      <c r="E129" s="128">
        <f>SUM(E128)</f>
        <v>0</v>
      </c>
      <c r="F129" s="108"/>
      <c r="G129" s="30">
        <f t="shared" si="13"/>
        <v>0</v>
      </c>
      <c r="H129" s="148">
        <f t="shared" si="14"/>
        <v>0</v>
      </c>
    </row>
    <row r="130" spans="1:8" ht="15" customHeight="1">
      <c r="A130" s="41"/>
      <c r="B130" s="45"/>
      <c r="C130" s="62" t="s">
        <v>197</v>
      </c>
      <c r="D130" s="87">
        <f>SUM(D129)</f>
        <v>0</v>
      </c>
      <c r="E130" s="117">
        <f>SUM(E129)</f>
        <v>0</v>
      </c>
      <c r="F130" s="117"/>
      <c r="G130" s="30">
        <f t="shared" si="13"/>
        <v>0</v>
      </c>
      <c r="H130" s="148">
        <f t="shared" si="14"/>
        <v>0</v>
      </c>
    </row>
    <row r="131" spans="1:8">
      <c r="A131" s="184" t="s">
        <v>120</v>
      </c>
      <c r="B131" s="185"/>
      <c r="C131" s="186"/>
      <c r="D131" s="93">
        <f>D109+D112+D120+D123+D127+D130</f>
        <v>11148</v>
      </c>
      <c r="E131" s="93">
        <f>E109+E112+E120+E123+E127+E130</f>
        <v>8157</v>
      </c>
      <c r="F131" s="93">
        <f t="shared" ref="F131:H131" si="25">F109+F112+F120+F123+F127+F130</f>
        <v>0</v>
      </c>
      <c r="G131" s="155">
        <f t="shared" si="25"/>
        <v>9243.6</v>
      </c>
      <c r="H131" s="33">
        <f t="shared" si="25"/>
        <v>9418.98</v>
      </c>
    </row>
    <row r="132" spans="1:8">
      <c r="A132" s="41"/>
      <c r="B132" s="39"/>
      <c r="C132" s="42"/>
      <c r="D132" s="86"/>
      <c r="E132" s="115"/>
      <c r="F132" s="115"/>
      <c r="G132" s="30">
        <f t="shared" si="13"/>
        <v>0</v>
      </c>
      <c r="H132" s="148">
        <f t="shared" si="14"/>
        <v>0</v>
      </c>
    </row>
    <row r="133" spans="1:8">
      <c r="A133" s="41"/>
      <c r="B133" s="39"/>
      <c r="C133" s="42"/>
      <c r="D133" s="86"/>
      <c r="E133" s="115"/>
      <c r="F133" s="115"/>
      <c r="G133" s="30">
        <f t="shared" si="13"/>
        <v>0</v>
      </c>
      <c r="H133" s="148">
        <f t="shared" si="14"/>
        <v>0</v>
      </c>
    </row>
    <row r="134" spans="1:8">
      <c r="A134" s="41"/>
      <c r="B134" s="45"/>
      <c r="C134" s="46"/>
      <c r="D134" s="85"/>
      <c r="E134" s="108"/>
      <c r="F134" s="115"/>
      <c r="G134" s="30">
        <f t="shared" si="13"/>
        <v>0</v>
      </c>
      <c r="H134" s="148">
        <f t="shared" si="14"/>
        <v>0</v>
      </c>
    </row>
    <row r="135" spans="1:8">
      <c r="A135" s="165" t="s">
        <v>121</v>
      </c>
      <c r="B135" s="166"/>
      <c r="C135" s="167"/>
      <c r="D135" s="93"/>
      <c r="E135" s="114"/>
      <c r="F135" s="114"/>
      <c r="G135" s="131"/>
      <c r="H135" s="114"/>
    </row>
    <row r="136" spans="1:8">
      <c r="A136" s="180" t="s">
        <v>122</v>
      </c>
      <c r="B136" s="163"/>
      <c r="C136" s="164"/>
      <c r="D136" s="86"/>
      <c r="E136" s="115"/>
      <c r="F136" s="115"/>
      <c r="G136" s="30">
        <f t="shared" ref="G136:G198" si="26">D136+D136*5%</f>
        <v>0</v>
      </c>
      <c r="H136" s="148">
        <f t="shared" ref="H136:H198" si="27">G136+G136*5%</f>
        <v>0</v>
      </c>
    </row>
    <row r="137" spans="1:8">
      <c r="A137" s="47" t="s">
        <v>123</v>
      </c>
      <c r="B137" s="45">
        <v>632001</v>
      </c>
      <c r="C137" s="46" t="s">
        <v>16</v>
      </c>
      <c r="D137" s="85">
        <v>600</v>
      </c>
      <c r="E137" s="108">
        <v>700</v>
      </c>
      <c r="F137" s="108"/>
      <c r="G137" s="30">
        <f t="shared" si="26"/>
        <v>630</v>
      </c>
      <c r="H137" s="148">
        <f t="shared" si="27"/>
        <v>661.5</v>
      </c>
    </row>
    <row r="138" spans="1:8" ht="15.75" customHeight="1">
      <c r="A138" s="59"/>
      <c r="B138" s="45">
        <v>633007</v>
      </c>
      <c r="C138" s="46" t="s">
        <v>18</v>
      </c>
      <c r="D138" s="85">
        <v>660</v>
      </c>
      <c r="E138" s="108">
        <v>660</v>
      </c>
      <c r="F138" s="108"/>
      <c r="G138" s="30">
        <v>660</v>
      </c>
      <c r="H138" s="148">
        <v>660</v>
      </c>
    </row>
    <row r="139" spans="1:8" ht="17.25" customHeight="1">
      <c r="A139" s="47"/>
      <c r="B139" s="45">
        <v>633009</v>
      </c>
      <c r="C139" s="46" t="s">
        <v>19</v>
      </c>
      <c r="D139" s="85">
        <v>33</v>
      </c>
      <c r="E139" s="108">
        <v>33</v>
      </c>
      <c r="F139" s="108"/>
      <c r="G139" s="30">
        <v>33</v>
      </c>
      <c r="H139" s="148">
        <v>33</v>
      </c>
    </row>
    <row r="140" spans="1:8" ht="18.75" customHeight="1">
      <c r="A140" s="47"/>
      <c r="B140" s="44" t="s">
        <v>20</v>
      </c>
      <c r="C140" s="46" t="s">
        <v>21</v>
      </c>
      <c r="D140" s="85">
        <v>166</v>
      </c>
      <c r="E140" s="108">
        <v>166</v>
      </c>
      <c r="F140" s="108"/>
      <c r="G140" s="30">
        <f t="shared" si="26"/>
        <v>174.3</v>
      </c>
      <c r="H140" s="148">
        <f t="shared" si="27"/>
        <v>183.01500000000001</v>
      </c>
    </row>
    <row r="141" spans="1:8" ht="19.5" customHeight="1">
      <c r="A141" s="47"/>
      <c r="B141" s="45">
        <v>634002</v>
      </c>
      <c r="C141" s="46" t="s">
        <v>22</v>
      </c>
      <c r="D141" s="85">
        <v>1000</v>
      </c>
      <c r="E141" s="108">
        <v>166</v>
      </c>
      <c r="F141" s="108"/>
      <c r="G141" s="30">
        <v>1000</v>
      </c>
      <c r="H141" s="148">
        <v>1000</v>
      </c>
    </row>
    <row r="142" spans="1:8" ht="18" customHeight="1">
      <c r="A142" s="47"/>
      <c r="B142" s="45">
        <v>634003</v>
      </c>
      <c r="C142" s="46" t="s">
        <v>12</v>
      </c>
      <c r="D142" s="85">
        <v>223</v>
      </c>
      <c r="E142" s="108">
        <v>223</v>
      </c>
      <c r="F142" s="108"/>
      <c r="G142" s="30">
        <v>223</v>
      </c>
      <c r="H142" s="148">
        <v>223</v>
      </c>
    </row>
    <row r="143" spans="1:8" ht="18.75" customHeight="1">
      <c r="A143" s="47"/>
      <c r="B143" s="45">
        <v>635006</v>
      </c>
      <c r="C143" s="46" t="s">
        <v>17</v>
      </c>
      <c r="D143" s="85">
        <v>150</v>
      </c>
      <c r="E143" s="108">
        <v>166</v>
      </c>
      <c r="F143" s="108"/>
      <c r="G143" s="30">
        <v>150</v>
      </c>
      <c r="H143" s="148">
        <v>150</v>
      </c>
    </row>
    <row r="144" spans="1:8" ht="16.5" customHeight="1">
      <c r="A144" s="38"/>
      <c r="B144" s="45">
        <v>635005</v>
      </c>
      <c r="C144" s="46" t="s">
        <v>23</v>
      </c>
      <c r="D144" s="85">
        <v>330</v>
      </c>
      <c r="E144" s="108">
        <v>330</v>
      </c>
      <c r="F144" s="108"/>
      <c r="G144" s="30">
        <v>330</v>
      </c>
      <c r="H144" s="148">
        <v>330</v>
      </c>
    </row>
    <row r="145" spans="1:8">
      <c r="A145" s="38"/>
      <c r="B145" s="39"/>
      <c r="C145" s="42" t="s">
        <v>124</v>
      </c>
      <c r="D145" s="87">
        <f>SUM(D137:D144)</f>
        <v>3162</v>
      </c>
      <c r="E145" s="128">
        <f>SUM(E137:E144)</f>
        <v>2444</v>
      </c>
      <c r="F145" s="128">
        <f t="shared" ref="F145:H145" si="28">SUM(F137:F144)</f>
        <v>0</v>
      </c>
      <c r="G145" s="107">
        <f t="shared" si="28"/>
        <v>3200.3</v>
      </c>
      <c r="H145" s="107">
        <f t="shared" si="28"/>
        <v>3240.5150000000003</v>
      </c>
    </row>
    <row r="146" spans="1:8">
      <c r="A146" s="180" t="s">
        <v>125</v>
      </c>
      <c r="B146" s="163"/>
      <c r="C146" s="164"/>
      <c r="D146" s="85"/>
      <c r="E146" s="108"/>
      <c r="F146" s="115"/>
      <c r="G146" s="30">
        <f t="shared" si="26"/>
        <v>0</v>
      </c>
      <c r="H146" s="148">
        <f t="shared" si="27"/>
        <v>0</v>
      </c>
    </row>
    <row r="147" spans="1:8">
      <c r="A147" s="68" t="s">
        <v>126</v>
      </c>
      <c r="B147" s="45">
        <v>632001</v>
      </c>
      <c r="C147" s="46" t="s">
        <v>16</v>
      </c>
      <c r="D147" s="85">
        <v>66</v>
      </c>
      <c r="E147" s="108">
        <v>66</v>
      </c>
      <c r="F147" s="108"/>
      <c r="G147" s="30">
        <f t="shared" si="26"/>
        <v>69.3</v>
      </c>
      <c r="H147" s="148">
        <f t="shared" si="27"/>
        <v>72.765000000000001</v>
      </c>
    </row>
    <row r="148" spans="1:8" ht="21.75" customHeight="1">
      <c r="A148" s="41"/>
      <c r="B148" s="45">
        <v>633006</v>
      </c>
      <c r="C148" s="46" t="s">
        <v>8</v>
      </c>
      <c r="D148" s="85">
        <v>32</v>
      </c>
      <c r="E148" s="108">
        <v>33</v>
      </c>
      <c r="F148" s="108"/>
      <c r="G148" s="30">
        <f t="shared" si="26"/>
        <v>33.6</v>
      </c>
      <c r="H148" s="148">
        <f t="shared" si="27"/>
        <v>35.28</v>
      </c>
    </row>
    <row r="149" spans="1:8" ht="18" customHeight="1">
      <c r="A149" s="41"/>
      <c r="B149" s="45">
        <v>637026</v>
      </c>
      <c r="C149" s="46" t="s">
        <v>40</v>
      </c>
      <c r="D149" s="85">
        <v>48.6</v>
      </c>
      <c r="E149" s="108">
        <v>49</v>
      </c>
      <c r="F149" s="108"/>
      <c r="G149" s="30">
        <v>48</v>
      </c>
      <c r="H149" s="148">
        <v>48</v>
      </c>
    </row>
    <row r="150" spans="1:8" ht="17.25" customHeight="1">
      <c r="A150" s="41"/>
      <c r="B150" s="45"/>
      <c r="C150" s="40" t="s">
        <v>127</v>
      </c>
      <c r="D150" s="87">
        <f>SUM(D147:D149)</f>
        <v>146.6</v>
      </c>
      <c r="E150" s="128">
        <f>SUM(E147:E149)</f>
        <v>148</v>
      </c>
      <c r="F150" s="128">
        <f t="shared" ref="F150:H150" si="29">SUM(F147:F149)</f>
        <v>0</v>
      </c>
      <c r="G150" s="107">
        <f t="shared" si="29"/>
        <v>150.9</v>
      </c>
      <c r="H150" s="107">
        <f t="shared" si="29"/>
        <v>156.04500000000002</v>
      </c>
    </row>
    <row r="151" spans="1:8">
      <c r="A151" s="184" t="s">
        <v>128</v>
      </c>
      <c r="B151" s="185"/>
      <c r="C151" s="186"/>
      <c r="D151" s="93">
        <f>D145+D150</f>
        <v>3308.6</v>
      </c>
      <c r="E151" s="114">
        <f>E145+E150</f>
        <v>2592</v>
      </c>
      <c r="F151" s="33">
        <f t="shared" ref="F151:H151" si="30">F145+F150</f>
        <v>0</v>
      </c>
      <c r="G151" s="33">
        <f t="shared" si="30"/>
        <v>3351.2000000000003</v>
      </c>
      <c r="H151" s="33">
        <f t="shared" si="30"/>
        <v>3396.5600000000004</v>
      </c>
    </row>
    <row r="152" spans="1:8">
      <c r="A152" s="42"/>
      <c r="B152" s="39"/>
      <c r="C152" s="40"/>
      <c r="D152" s="86"/>
      <c r="E152" s="115"/>
      <c r="F152" s="115"/>
      <c r="G152" s="30">
        <f t="shared" si="26"/>
        <v>0</v>
      </c>
      <c r="H152" s="148">
        <f t="shared" si="27"/>
        <v>0</v>
      </c>
    </row>
    <row r="153" spans="1:8">
      <c r="A153" s="21" t="s">
        <v>129</v>
      </c>
      <c r="B153" s="69"/>
      <c r="C153" s="70"/>
      <c r="D153" s="88"/>
      <c r="E153" s="131"/>
      <c r="F153" s="131"/>
      <c r="G153" s="131"/>
      <c r="H153" s="131"/>
    </row>
    <row r="154" spans="1:8">
      <c r="A154" s="180" t="s">
        <v>130</v>
      </c>
      <c r="B154" s="163"/>
      <c r="C154" s="164"/>
      <c r="D154" s="86"/>
      <c r="E154" s="115"/>
      <c r="F154" s="115"/>
      <c r="G154" s="30">
        <f t="shared" si="26"/>
        <v>0</v>
      </c>
      <c r="H154" s="148">
        <f t="shared" si="27"/>
        <v>0</v>
      </c>
    </row>
    <row r="155" spans="1:8">
      <c r="A155" s="47" t="s">
        <v>131</v>
      </c>
      <c r="B155" s="45">
        <v>637004</v>
      </c>
      <c r="C155" s="41" t="s">
        <v>58</v>
      </c>
      <c r="D155" s="85">
        <v>12200</v>
      </c>
      <c r="E155" s="108">
        <v>10000</v>
      </c>
      <c r="F155" s="108"/>
      <c r="G155" s="30">
        <v>12250</v>
      </c>
      <c r="H155" s="148">
        <v>12250</v>
      </c>
    </row>
    <row r="156" spans="1:8">
      <c r="A156" s="41"/>
      <c r="B156" s="39"/>
      <c r="C156" s="42" t="s">
        <v>132</v>
      </c>
      <c r="D156" s="87">
        <f>SUM(D155)</f>
        <v>12200</v>
      </c>
      <c r="E156" s="128">
        <f>SUM(E155)</f>
        <v>10000</v>
      </c>
      <c r="F156" s="128">
        <f t="shared" ref="F156:H156" si="31">SUM(F155)</f>
        <v>0</v>
      </c>
      <c r="G156" s="107">
        <f t="shared" si="31"/>
        <v>12250</v>
      </c>
      <c r="H156" s="107">
        <f t="shared" si="31"/>
        <v>12250</v>
      </c>
    </row>
    <row r="157" spans="1:8">
      <c r="A157" s="180" t="s">
        <v>133</v>
      </c>
      <c r="B157" s="163"/>
      <c r="C157" s="164"/>
      <c r="D157" s="85"/>
      <c r="E157" s="108"/>
      <c r="F157" s="115"/>
      <c r="G157" s="30">
        <f t="shared" si="26"/>
        <v>0</v>
      </c>
      <c r="H157" s="148">
        <f t="shared" si="27"/>
        <v>0</v>
      </c>
    </row>
    <row r="158" spans="1:8">
      <c r="A158" s="180" t="s">
        <v>134</v>
      </c>
      <c r="B158" s="163"/>
      <c r="C158" s="164"/>
      <c r="D158" s="92"/>
      <c r="E158" s="92"/>
      <c r="F158" s="115"/>
      <c r="G158" s="30">
        <f t="shared" si="26"/>
        <v>0</v>
      </c>
      <c r="H158" s="123">
        <f t="shared" si="27"/>
        <v>0</v>
      </c>
    </row>
    <row r="159" spans="1:8">
      <c r="A159" s="47" t="s">
        <v>135</v>
      </c>
      <c r="B159" s="45">
        <v>635006</v>
      </c>
      <c r="C159" s="41" t="s">
        <v>42</v>
      </c>
      <c r="D159" s="85">
        <v>10000</v>
      </c>
      <c r="E159" s="108">
        <v>5000</v>
      </c>
      <c r="F159" s="108"/>
      <c r="G159" s="30">
        <f t="shared" si="26"/>
        <v>10500</v>
      </c>
      <c r="H159" s="123">
        <v>10500</v>
      </c>
    </row>
    <row r="160" spans="1:8" ht="18" customHeight="1">
      <c r="A160" s="42"/>
      <c r="B160" s="44"/>
      <c r="C160" s="40" t="s">
        <v>136</v>
      </c>
      <c r="D160" s="87">
        <f>SUM(D159)</f>
        <v>10000</v>
      </c>
      <c r="E160" s="128">
        <f>SUM(E159)</f>
        <v>5000</v>
      </c>
      <c r="F160" s="128">
        <f t="shared" ref="F160:H160" si="32">SUM(F159)</f>
        <v>0</v>
      </c>
      <c r="G160" s="107">
        <f t="shared" si="32"/>
        <v>10500</v>
      </c>
      <c r="H160" s="107">
        <f t="shared" si="32"/>
        <v>10500</v>
      </c>
    </row>
    <row r="161" spans="1:8">
      <c r="A161" s="174" t="s">
        <v>137</v>
      </c>
      <c r="B161" s="178"/>
      <c r="C161" s="179"/>
      <c r="D161" s="93">
        <f>D156+D160</f>
        <v>22200</v>
      </c>
      <c r="E161" s="114">
        <f>E156+E160</f>
        <v>15000</v>
      </c>
      <c r="F161" s="114">
        <f t="shared" ref="F161:H161" si="33">F156+F160</f>
        <v>0</v>
      </c>
      <c r="G161" s="33">
        <f t="shared" si="33"/>
        <v>22750</v>
      </c>
      <c r="H161" s="33">
        <f t="shared" si="33"/>
        <v>22750</v>
      </c>
    </row>
    <row r="162" spans="1:8">
      <c r="A162" s="145"/>
      <c r="B162" s="146"/>
      <c r="C162" s="147"/>
      <c r="D162" s="89"/>
      <c r="E162" s="117"/>
      <c r="F162" s="115"/>
      <c r="G162" s="30">
        <f t="shared" si="26"/>
        <v>0</v>
      </c>
      <c r="H162" s="148">
        <f t="shared" si="27"/>
        <v>0</v>
      </c>
    </row>
    <row r="163" spans="1:8">
      <c r="A163" s="105"/>
      <c r="B163" s="106"/>
      <c r="C163" s="142"/>
      <c r="D163" s="143"/>
      <c r="E163" s="144"/>
      <c r="F163" s="115"/>
      <c r="G163" s="30">
        <f t="shared" si="26"/>
        <v>0</v>
      </c>
      <c r="H163" s="148">
        <f t="shared" si="27"/>
        <v>0</v>
      </c>
    </row>
    <row r="164" spans="1:8">
      <c r="A164" s="174" t="s">
        <v>138</v>
      </c>
      <c r="B164" s="178"/>
      <c r="C164" s="179"/>
      <c r="D164" s="88"/>
      <c r="E164" s="131"/>
      <c r="F164" s="131"/>
      <c r="G164" s="131"/>
      <c r="H164" s="131"/>
    </row>
    <row r="165" spans="1:8">
      <c r="A165" s="180" t="s">
        <v>139</v>
      </c>
      <c r="B165" s="163"/>
      <c r="C165" s="164"/>
      <c r="D165" s="86"/>
      <c r="E165" s="115"/>
      <c r="F165" s="115"/>
      <c r="G165" s="30">
        <f t="shared" si="26"/>
        <v>0</v>
      </c>
      <c r="H165" s="148">
        <f t="shared" si="27"/>
        <v>0</v>
      </c>
    </row>
    <row r="166" spans="1:8" ht="15" customHeight="1">
      <c r="A166" s="47" t="s">
        <v>140</v>
      </c>
      <c r="B166" s="45">
        <v>635006</v>
      </c>
      <c r="C166" s="46" t="s">
        <v>41</v>
      </c>
      <c r="D166" s="85">
        <v>100</v>
      </c>
      <c r="E166" s="108">
        <v>75</v>
      </c>
      <c r="F166" s="108"/>
      <c r="G166" s="30">
        <f t="shared" si="26"/>
        <v>105</v>
      </c>
      <c r="H166" s="148">
        <f t="shared" si="27"/>
        <v>110.25</v>
      </c>
    </row>
    <row r="167" spans="1:8">
      <c r="A167" s="47"/>
      <c r="B167" s="43"/>
      <c r="C167" s="42" t="s">
        <v>141</v>
      </c>
      <c r="D167" s="87">
        <f>SUM(D166)</f>
        <v>100</v>
      </c>
      <c r="E167" s="128">
        <f>SUM(E166)</f>
        <v>75</v>
      </c>
      <c r="F167" s="128">
        <f t="shared" ref="F167:H167" si="34">SUM(F166)</f>
        <v>0</v>
      </c>
      <c r="G167" s="107">
        <f t="shared" si="34"/>
        <v>105</v>
      </c>
      <c r="H167" s="107">
        <f t="shared" si="34"/>
        <v>110.25</v>
      </c>
    </row>
    <row r="168" spans="1:8">
      <c r="A168" s="183" t="s">
        <v>142</v>
      </c>
      <c r="B168" s="163"/>
      <c r="C168" s="164"/>
      <c r="D168" s="86"/>
      <c r="E168" s="115"/>
      <c r="F168" s="115"/>
      <c r="G168" s="30">
        <f t="shared" si="26"/>
        <v>0</v>
      </c>
      <c r="H168" s="148">
        <f t="shared" si="27"/>
        <v>0</v>
      </c>
    </row>
    <row r="169" spans="1:8" ht="15.75" customHeight="1">
      <c r="A169" s="47" t="s">
        <v>143</v>
      </c>
      <c r="B169" s="45">
        <v>635006</v>
      </c>
      <c r="C169" s="46" t="s">
        <v>61</v>
      </c>
      <c r="D169" s="85">
        <v>1000</v>
      </c>
      <c r="E169" s="108">
        <v>150</v>
      </c>
      <c r="F169" s="108"/>
      <c r="G169" s="30">
        <f t="shared" si="26"/>
        <v>1050</v>
      </c>
      <c r="H169" s="148">
        <v>1050</v>
      </c>
    </row>
    <row r="170" spans="1:8" ht="14.25" customHeight="1">
      <c r="A170" s="47"/>
      <c r="B170" s="45"/>
      <c r="C170" s="40" t="s">
        <v>144</v>
      </c>
      <c r="D170" s="86">
        <f>D169</f>
        <v>1000</v>
      </c>
      <c r="E170" s="115">
        <f>E169</f>
        <v>150</v>
      </c>
      <c r="F170" s="115">
        <f t="shared" ref="F170:H170" si="35">F169</f>
        <v>0</v>
      </c>
      <c r="G170" s="37">
        <f t="shared" si="35"/>
        <v>1050</v>
      </c>
      <c r="H170" s="37">
        <f t="shared" si="35"/>
        <v>1050</v>
      </c>
    </row>
    <row r="171" spans="1:8">
      <c r="A171" s="183" t="s">
        <v>145</v>
      </c>
      <c r="B171" s="163"/>
      <c r="C171" s="164"/>
      <c r="D171" s="85"/>
      <c r="E171" s="108"/>
      <c r="F171" s="115"/>
      <c r="G171" s="30">
        <f t="shared" si="26"/>
        <v>0</v>
      </c>
      <c r="H171" s="148">
        <f t="shared" si="27"/>
        <v>0</v>
      </c>
    </row>
    <row r="172" spans="1:8">
      <c r="A172" s="47" t="s">
        <v>143</v>
      </c>
      <c r="B172" s="45">
        <v>635006</v>
      </c>
      <c r="C172" s="41" t="s">
        <v>146</v>
      </c>
      <c r="D172" s="85">
        <v>500</v>
      </c>
      <c r="E172" s="108">
        <v>350</v>
      </c>
      <c r="F172" s="108"/>
      <c r="G172" s="30">
        <f t="shared" si="26"/>
        <v>525</v>
      </c>
      <c r="H172" s="148">
        <v>551</v>
      </c>
    </row>
    <row r="173" spans="1:8">
      <c r="A173" s="68"/>
      <c r="B173" s="71"/>
      <c r="C173" s="72" t="s">
        <v>147</v>
      </c>
      <c r="D173" s="87">
        <f>SUM(D172)</f>
        <v>500</v>
      </c>
      <c r="E173" s="128">
        <f>SUM(E172)</f>
        <v>350</v>
      </c>
      <c r="F173" s="128">
        <f t="shared" ref="F173:H173" si="36">SUM(F172)</f>
        <v>0</v>
      </c>
      <c r="G173" s="107">
        <f t="shared" si="36"/>
        <v>525</v>
      </c>
      <c r="H173" s="107">
        <f t="shared" si="36"/>
        <v>551</v>
      </c>
    </row>
    <row r="174" spans="1:8">
      <c r="A174" s="100" t="s">
        <v>223</v>
      </c>
      <c r="B174" s="98"/>
      <c r="C174" s="101"/>
      <c r="D174" s="87"/>
      <c r="E174" s="117"/>
      <c r="F174" s="115"/>
      <c r="G174" s="30">
        <f t="shared" si="26"/>
        <v>0</v>
      </c>
      <c r="H174" s="148">
        <f t="shared" si="27"/>
        <v>0</v>
      </c>
    </row>
    <row r="175" spans="1:8">
      <c r="A175" s="100" t="s">
        <v>224</v>
      </c>
      <c r="B175" s="102">
        <v>711001</v>
      </c>
      <c r="C175" s="71" t="s">
        <v>225</v>
      </c>
      <c r="D175" s="103">
        <v>2506</v>
      </c>
      <c r="E175" s="115"/>
      <c r="F175" s="115"/>
      <c r="G175" s="30">
        <v>0</v>
      </c>
      <c r="H175" s="148">
        <v>0</v>
      </c>
    </row>
    <row r="176" spans="1:8">
      <c r="A176" s="100"/>
      <c r="B176" s="104"/>
      <c r="C176" s="99" t="s">
        <v>226</v>
      </c>
      <c r="D176" s="87">
        <f>SUM(D175)</f>
        <v>2506</v>
      </c>
      <c r="E176" s="87">
        <f t="shared" ref="E176:H176" si="37">SUM(E175)</f>
        <v>0</v>
      </c>
      <c r="F176" s="87">
        <f t="shared" si="37"/>
        <v>0</v>
      </c>
      <c r="G176" s="87">
        <f t="shared" si="37"/>
        <v>0</v>
      </c>
      <c r="H176" s="128">
        <f t="shared" si="37"/>
        <v>0</v>
      </c>
    </row>
    <row r="177" spans="1:8">
      <c r="A177" s="174" t="s">
        <v>148</v>
      </c>
      <c r="B177" s="178"/>
      <c r="C177" s="179"/>
      <c r="D177" s="93">
        <f>SUM(D167+D170+D173+D176)</f>
        <v>4106</v>
      </c>
      <c r="E177" s="93">
        <f>SUM(E167+E170+E173+E176)</f>
        <v>575</v>
      </c>
      <c r="F177" s="93">
        <f t="shared" ref="F177:H177" si="38">SUM(F167+F170+F173+F176)</f>
        <v>0</v>
      </c>
      <c r="G177" s="155">
        <f t="shared" si="38"/>
        <v>1680</v>
      </c>
      <c r="H177" s="33">
        <f t="shared" si="38"/>
        <v>1711.25</v>
      </c>
    </row>
    <row r="178" spans="1:8" ht="11.25" customHeight="1">
      <c r="A178" s="42"/>
      <c r="B178" s="39"/>
      <c r="C178" s="40"/>
      <c r="D178" s="86"/>
      <c r="E178" s="108"/>
      <c r="F178" s="115"/>
      <c r="G178" s="30">
        <f t="shared" si="26"/>
        <v>0</v>
      </c>
      <c r="H178" s="148">
        <f t="shared" si="27"/>
        <v>0</v>
      </c>
    </row>
    <row r="179" spans="1:8">
      <c r="A179" s="174" t="s">
        <v>168</v>
      </c>
      <c r="B179" s="178"/>
      <c r="C179" s="179"/>
      <c r="D179" s="93"/>
      <c r="E179" s="93"/>
      <c r="F179" s="93"/>
      <c r="G179" s="88"/>
      <c r="H179" s="93"/>
    </row>
    <row r="180" spans="1:8">
      <c r="A180" s="180" t="s">
        <v>201</v>
      </c>
      <c r="B180" s="163"/>
      <c r="C180" s="164"/>
      <c r="D180" s="86"/>
      <c r="E180" s="115"/>
      <c r="F180" s="115"/>
      <c r="G180" s="30">
        <f t="shared" si="26"/>
        <v>0</v>
      </c>
      <c r="H180" s="148">
        <f t="shared" si="27"/>
        <v>0</v>
      </c>
    </row>
    <row r="181" spans="1:8" ht="18.75" customHeight="1">
      <c r="A181" s="68" t="s">
        <v>149</v>
      </c>
      <c r="B181" s="45" t="s">
        <v>47</v>
      </c>
      <c r="C181" s="46" t="s">
        <v>49</v>
      </c>
      <c r="D181" s="85">
        <v>82000</v>
      </c>
      <c r="E181" s="108">
        <v>78600</v>
      </c>
      <c r="F181" s="108"/>
      <c r="G181" s="30">
        <f t="shared" si="26"/>
        <v>86100</v>
      </c>
      <c r="H181" s="148">
        <f t="shared" si="27"/>
        <v>90405</v>
      </c>
    </row>
    <row r="182" spans="1:8" ht="14.25" customHeight="1">
      <c r="A182" s="68"/>
      <c r="B182" s="80"/>
      <c r="C182" s="46" t="s">
        <v>213</v>
      </c>
      <c r="D182" s="85">
        <v>10650</v>
      </c>
      <c r="E182" s="108">
        <v>5000</v>
      </c>
      <c r="F182" s="108"/>
      <c r="G182" s="30">
        <v>0</v>
      </c>
      <c r="H182" s="148">
        <v>0</v>
      </c>
    </row>
    <row r="183" spans="1:8">
      <c r="A183" s="42"/>
      <c r="B183" s="181" t="s">
        <v>171</v>
      </c>
      <c r="C183" s="164"/>
      <c r="D183" s="86">
        <f>SUM(D181:D182)</f>
        <v>92650</v>
      </c>
      <c r="E183" s="115">
        <f>SUM(E181:E182)</f>
        <v>83600</v>
      </c>
      <c r="F183" s="115">
        <f t="shared" ref="F183:H183" si="39">SUM(F181:F182)</f>
        <v>0</v>
      </c>
      <c r="G183" s="115">
        <f t="shared" si="39"/>
        <v>86100</v>
      </c>
      <c r="H183" s="115">
        <f t="shared" si="39"/>
        <v>90405</v>
      </c>
    </row>
    <row r="184" spans="1:8">
      <c r="A184" s="41" t="s">
        <v>169</v>
      </c>
      <c r="B184" s="45"/>
      <c r="C184" s="46"/>
      <c r="D184" s="85"/>
      <c r="E184" s="108"/>
      <c r="F184" s="115"/>
      <c r="G184" s="30">
        <f t="shared" si="26"/>
        <v>0</v>
      </c>
      <c r="H184" s="148">
        <f t="shared" si="27"/>
        <v>0</v>
      </c>
    </row>
    <row r="185" spans="1:8" ht="13.5" customHeight="1">
      <c r="A185" s="54" t="s">
        <v>150</v>
      </c>
      <c r="B185" s="45" t="s">
        <v>48</v>
      </c>
      <c r="C185" s="46" t="s">
        <v>50</v>
      </c>
      <c r="D185" s="85">
        <v>235575</v>
      </c>
      <c r="E185" s="108">
        <v>253754</v>
      </c>
      <c r="F185" s="108"/>
      <c r="G185" s="30">
        <f t="shared" si="26"/>
        <v>247353.75</v>
      </c>
      <c r="H185" s="148">
        <f t="shared" si="27"/>
        <v>259721.4375</v>
      </c>
    </row>
    <row r="186" spans="1:8">
      <c r="A186" s="54"/>
      <c r="B186" s="181" t="s">
        <v>172</v>
      </c>
      <c r="C186" s="164"/>
      <c r="D186" s="87">
        <f>SUM(D185)</f>
        <v>235575</v>
      </c>
      <c r="E186" s="128">
        <f>SUM(E185)</f>
        <v>253754</v>
      </c>
      <c r="F186" s="128">
        <f t="shared" ref="F186:H186" si="40">SUM(F185)</f>
        <v>0</v>
      </c>
      <c r="G186" s="107">
        <f t="shared" si="40"/>
        <v>247353.75</v>
      </c>
      <c r="H186" s="107">
        <f t="shared" si="40"/>
        <v>259721.4375</v>
      </c>
    </row>
    <row r="187" spans="1:8">
      <c r="A187" s="182" t="s">
        <v>170</v>
      </c>
      <c r="B187" s="163"/>
      <c r="C187" s="164"/>
      <c r="D187" s="85"/>
      <c r="E187" s="108"/>
      <c r="F187" s="115"/>
      <c r="G187" s="30">
        <f t="shared" si="26"/>
        <v>0</v>
      </c>
      <c r="H187" s="148">
        <f t="shared" si="27"/>
        <v>0</v>
      </c>
    </row>
    <row r="188" spans="1:8" ht="15" customHeight="1">
      <c r="A188" s="73" t="s">
        <v>151</v>
      </c>
      <c r="B188" s="45" t="s">
        <v>53</v>
      </c>
      <c r="C188" s="46" t="s">
        <v>54</v>
      </c>
      <c r="D188" s="85">
        <v>0</v>
      </c>
      <c r="E188" s="108">
        <v>0</v>
      </c>
      <c r="F188" s="115"/>
      <c r="G188" s="30">
        <f t="shared" si="26"/>
        <v>0</v>
      </c>
      <c r="H188" s="148">
        <f t="shared" si="27"/>
        <v>0</v>
      </c>
    </row>
    <row r="189" spans="1:8">
      <c r="A189" s="42"/>
      <c r="B189" s="39" t="s">
        <v>173</v>
      </c>
      <c r="C189" s="40"/>
      <c r="D189" s="87"/>
      <c r="E189" s="128"/>
      <c r="F189" s="115"/>
      <c r="G189" s="30">
        <f t="shared" si="26"/>
        <v>0</v>
      </c>
      <c r="H189" s="148">
        <f t="shared" si="27"/>
        <v>0</v>
      </c>
    </row>
    <row r="190" spans="1:8">
      <c r="A190" s="180" t="s">
        <v>175</v>
      </c>
      <c r="B190" s="163"/>
      <c r="C190" s="164"/>
      <c r="D190" s="85"/>
      <c r="E190" s="108"/>
      <c r="F190" s="115"/>
      <c r="G190" s="30">
        <f t="shared" si="26"/>
        <v>0</v>
      </c>
      <c r="H190" s="148">
        <f t="shared" si="27"/>
        <v>0</v>
      </c>
    </row>
    <row r="191" spans="1:8" ht="15.75" customHeight="1">
      <c r="A191" s="41" t="s">
        <v>152</v>
      </c>
      <c r="B191" s="45" t="s">
        <v>51</v>
      </c>
      <c r="C191" s="46" t="s">
        <v>52</v>
      </c>
      <c r="D191" s="85">
        <v>0</v>
      </c>
      <c r="E191" s="108">
        <v>0</v>
      </c>
      <c r="F191" s="115"/>
      <c r="G191" s="30">
        <f t="shared" si="26"/>
        <v>0</v>
      </c>
      <c r="H191" s="148">
        <f t="shared" si="27"/>
        <v>0</v>
      </c>
    </row>
    <row r="192" spans="1:8" ht="13.5" customHeight="1">
      <c r="A192" s="42"/>
      <c r="B192" s="43" t="s">
        <v>174</v>
      </c>
      <c r="C192" s="40"/>
      <c r="D192" s="86"/>
      <c r="E192" s="115"/>
      <c r="F192" s="115"/>
      <c r="G192" s="30">
        <f t="shared" si="26"/>
        <v>0</v>
      </c>
      <c r="H192" s="148">
        <f t="shared" si="27"/>
        <v>0</v>
      </c>
    </row>
    <row r="193" spans="1:8">
      <c r="A193" s="174" t="s">
        <v>176</v>
      </c>
      <c r="B193" s="178"/>
      <c r="C193" s="179"/>
      <c r="D193" s="90">
        <f>D183+D186+D189+D192</f>
        <v>328225</v>
      </c>
      <c r="E193" s="127">
        <f>E183+E186+E189+E192</f>
        <v>337354</v>
      </c>
      <c r="F193" s="127">
        <f t="shared" ref="F193:H193" si="41">F183+F186+F189+F192</f>
        <v>0</v>
      </c>
      <c r="G193" s="151">
        <f t="shared" si="41"/>
        <v>333453.75</v>
      </c>
      <c r="H193" s="151">
        <f t="shared" si="41"/>
        <v>350126.4375</v>
      </c>
    </row>
    <row r="194" spans="1:8">
      <c r="A194" s="145"/>
      <c r="B194" s="146"/>
      <c r="C194" s="147"/>
      <c r="D194" s="138"/>
      <c r="E194" s="139"/>
      <c r="F194" s="115"/>
      <c r="G194" s="30">
        <f t="shared" si="26"/>
        <v>0</v>
      </c>
      <c r="H194" s="148">
        <f t="shared" si="27"/>
        <v>0</v>
      </c>
    </row>
    <row r="195" spans="1:8">
      <c r="A195" s="165" t="s">
        <v>177</v>
      </c>
      <c r="B195" s="166"/>
      <c r="C195" s="167"/>
      <c r="D195" s="93"/>
      <c r="E195" s="114"/>
      <c r="F195" s="114"/>
      <c r="G195" s="131"/>
      <c r="H195" s="114"/>
    </row>
    <row r="196" spans="1:8">
      <c r="A196" s="180" t="s">
        <v>178</v>
      </c>
      <c r="B196" s="163"/>
      <c r="C196" s="164"/>
      <c r="D196" s="86"/>
      <c r="E196" s="115"/>
      <c r="F196" s="115"/>
      <c r="G196" s="30">
        <f t="shared" si="26"/>
        <v>0</v>
      </c>
      <c r="H196" s="148">
        <f t="shared" si="27"/>
        <v>0</v>
      </c>
    </row>
    <row r="197" spans="1:8" ht="18.75" customHeight="1">
      <c r="A197" s="47" t="s">
        <v>154</v>
      </c>
      <c r="B197" s="45">
        <v>632001</v>
      </c>
      <c r="C197" s="46" t="s">
        <v>43</v>
      </c>
      <c r="D197" s="85">
        <v>380</v>
      </c>
      <c r="E197" s="108">
        <v>500</v>
      </c>
      <c r="F197" s="108"/>
      <c r="G197" s="30">
        <f t="shared" si="26"/>
        <v>399</v>
      </c>
      <c r="H197" s="148">
        <f t="shared" si="27"/>
        <v>418.95</v>
      </c>
    </row>
    <row r="198" spans="1:8">
      <c r="A198" s="41"/>
      <c r="B198" s="45">
        <v>632002</v>
      </c>
      <c r="C198" s="46" t="s">
        <v>44</v>
      </c>
      <c r="D198" s="85">
        <v>80</v>
      </c>
      <c r="E198" s="108">
        <v>200</v>
      </c>
      <c r="F198" s="108"/>
      <c r="G198" s="30">
        <f t="shared" si="26"/>
        <v>84</v>
      </c>
      <c r="H198" s="148">
        <f t="shared" si="27"/>
        <v>88.2</v>
      </c>
    </row>
    <row r="199" spans="1:8">
      <c r="A199" s="41"/>
      <c r="B199" s="45">
        <v>635006</v>
      </c>
      <c r="C199" s="41" t="s">
        <v>237</v>
      </c>
      <c r="D199" s="85">
        <v>150</v>
      </c>
      <c r="E199" s="108">
        <v>166</v>
      </c>
      <c r="F199" s="108"/>
      <c r="G199" s="30">
        <v>150</v>
      </c>
      <c r="H199" s="148">
        <v>150</v>
      </c>
    </row>
    <row r="200" spans="1:8" ht="15.75" customHeight="1">
      <c r="A200" s="59"/>
      <c r="B200" s="45">
        <v>635</v>
      </c>
      <c r="C200" s="46" t="s">
        <v>232</v>
      </c>
      <c r="D200" s="85">
        <v>1000</v>
      </c>
      <c r="E200" s="108">
        <v>0</v>
      </c>
      <c r="F200" s="108"/>
      <c r="G200" s="30">
        <v>0</v>
      </c>
      <c r="H200" s="148">
        <v>0</v>
      </c>
    </row>
    <row r="201" spans="1:8" ht="14.25" customHeight="1">
      <c r="A201" s="41"/>
      <c r="B201" s="45">
        <v>642001</v>
      </c>
      <c r="C201" s="46" t="s">
        <v>194</v>
      </c>
      <c r="D201" s="85">
        <v>3000</v>
      </c>
      <c r="E201" s="108">
        <v>3000</v>
      </c>
      <c r="F201" s="108"/>
      <c r="G201" s="30">
        <v>3000</v>
      </c>
      <c r="H201" s="148">
        <v>3000</v>
      </c>
    </row>
    <row r="202" spans="1:8" ht="14.25" customHeight="1">
      <c r="A202" s="42"/>
      <c r="B202" s="45">
        <v>642001</v>
      </c>
      <c r="C202" s="46" t="s">
        <v>211</v>
      </c>
      <c r="D202" s="85">
        <v>0</v>
      </c>
      <c r="E202" s="108">
        <v>200</v>
      </c>
      <c r="F202" s="108"/>
      <c r="G202" s="30">
        <f t="shared" ref="G202:G247" si="42">D202+D202*5%</f>
        <v>0</v>
      </c>
      <c r="H202" s="148">
        <f t="shared" ref="H202:H247" si="43">G202+G202*5%</f>
        <v>0</v>
      </c>
    </row>
    <row r="203" spans="1:8">
      <c r="A203" s="174" t="s">
        <v>153</v>
      </c>
      <c r="B203" s="166"/>
      <c r="C203" s="167"/>
      <c r="D203" s="93">
        <f>SUM(D197:D202)</f>
        <v>4610</v>
      </c>
      <c r="E203" s="114">
        <f>SUM(E197:E202)</f>
        <v>4066</v>
      </c>
      <c r="F203" s="114">
        <f t="shared" ref="F203:H203" si="44">SUM(F197:F202)</f>
        <v>0</v>
      </c>
      <c r="G203" s="33">
        <f t="shared" si="44"/>
        <v>3633</v>
      </c>
      <c r="H203" s="33">
        <f t="shared" si="44"/>
        <v>3657.15</v>
      </c>
    </row>
    <row r="204" spans="1:8" ht="9.75" customHeight="1">
      <c r="A204" s="42"/>
      <c r="B204" s="43"/>
      <c r="C204" s="40"/>
      <c r="D204" s="86"/>
      <c r="E204" s="115"/>
      <c r="F204" s="115"/>
      <c r="G204" s="30">
        <f t="shared" si="42"/>
        <v>0</v>
      </c>
      <c r="H204" s="148">
        <f t="shared" si="43"/>
        <v>0</v>
      </c>
    </row>
    <row r="205" spans="1:8">
      <c r="A205" s="174" t="s">
        <v>179</v>
      </c>
      <c r="B205" s="178"/>
      <c r="C205" s="179"/>
      <c r="D205" s="93"/>
      <c r="E205" s="114"/>
      <c r="F205" s="114"/>
      <c r="G205" s="131"/>
      <c r="H205" s="114"/>
    </row>
    <row r="206" spans="1:8">
      <c r="A206" s="180" t="s">
        <v>180</v>
      </c>
      <c r="B206" s="163"/>
      <c r="C206" s="164"/>
      <c r="D206" s="86"/>
      <c r="E206" s="115"/>
      <c r="F206" s="115"/>
      <c r="G206" s="30">
        <f t="shared" si="42"/>
        <v>0</v>
      </c>
      <c r="H206" s="148">
        <f t="shared" si="43"/>
        <v>0</v>
      </c>
    </row>
    <row r="207" spans="1:8" ht="15.75" customHeight="1">
      <c r="A207" s="47" t="s">
        <v>156</v>
      </c>
      <c r="B207" s="45">
        <v>633006</v>
      </c>
      <c r="C207" s="46" t="s">
        <v>63</v>
      </c>
      <c r="D207" s="85">
        <v>800</v>
      </c>
      <c r="E207" s="108">
        <v>800</v>
      </c>
      <c r="F207" s="108"/>
      <c r="G207" s="30">
        <v>800</v>
      </c>
      <c r="H207" s="148">
        <v>800</v>
      </c>
    </row>
    <row r="208" spans="1:8" ht="14.25" customHeight="1">
      <c r="A208" s="42"/>
      <c r="B208" s="43"/>
      <c r="C208" s="40" t="s">
        <v>182</v>
      </c>
      <c r="D208" s="87">
        <f>SUM(D207)</f>
        <v>800</v>
      </c>
      <c r="E208" s="128">
        <f>SUM(E207)</f>
        <v>800</v>
      </c>
      <c r="F208" s="128">
        <f t="shared" ref="F208:H208" si="45">SUM(F207)</f>
        <v>0</v>
      </c>
      <c r="G208" s="107">
        <f t="shared" si="45"/>
        <v>800</v>
      </c>
      <c r="H208" s="107">
        <f t="shared" si="45"/>
        <v>800</v>
      </c>
    </row>
    <row r="209" spans="1:8">
      <c r="A209" s="180" t="s">
        <v>181</v>
      </c>
      <c r="B209" s="163"/>
      <c r="C209" s="164"/>
      <c r="D209" s="85"/>
      <c r="E209" s="108"/>
      <c r="F209" s="115"/>
      <c r="G209" s="30">
        <f t="shared" si="42"/>
        <v>0</v>
      </c>
      <c r="H209" s="148">
        <f t="shared" si="43"/>
        <v>0</v>
      </c>
    </row>
    <row r="210" spans="1:8" ht="15.75" customHeight="1">
      <c r="A210" s="54">
        <v>36564</v>
      </c>
      <c r="B210" s="45">
        <v>633006</v>
      </c>
      <c r="C210" s="46" t="s">
        <v>46</v>
      </c>
      <c r="D210" s="85">
        <v>1950</v>
      </c>
      <c r="E210" s="108">
        <v>1370</v>
      </c>
      <c r="F210" s="108"/>
      <c r="G210" s="30">
        <v>1500</v>
      </c>
      <c r="H210" s="148">
        <v>1500</v>
      </c>
    </row>
    <row r="211" spans="1:8" ht="14.25" customHeight="1">
      <c r="A211" s="42"/>
      <c r="B211" s="45"/>
      <c r="C211" s="46"/>
      <c r="D211" s="85"/>
      <c r="E211" s="108"/>
      <c r="F211" s="108"/>
      <c r="G211" s="30">
        <f t="shared" si="42"/>
        <v>0</v>
      </c>
      <c r="H211" s="148">
        <f t="shared" si="43"/>
        <v>0</v>
      </c>
    </row>
    <row r="212" spans="1:8" ht="13.5" customHeight="1">
      <c r="A212" s="42"/>
      <c r="B212" s="39"/>
      <c r="C212" s="40" t="s">
        <v>183</v>
      </c>
      <c r="D212" s="87">
        <f>SUM(D210:D211)</f>
        <v>1950</v>
      </c>
      <c r="E212" s="128">
        <f>SUM(E210:E211)</f>
        <v>1370</v>
      </c>
      <c r="F212" s="128">
        <f t="shared" ref="F212:H212" si="46">SUM(F210:F211)</f>
        <v>0</v>
      </c>
      <c r="G212" s="107">
        <f t="shared" si="46"/>
        <v>1500</v>
      </c>
      <c r="H212" s="107">
        <f t="shared" si="46"/>
        <v>1500</v>
      </c>
    </row>
    <row r="213" spans="1:8">
      <c r="A213" s="174" t="s">
        <v>155</v>
      </c>
      <c r="B213" s="178"/>
      <c r="C213" s="179"/>
      <c r="D213" s="93">
        <f>D208+D212</f>
        <v>2750</v>
      </c>
      <c r="E213" s="114">
        <f>E208+E212</f>
        <v>2170</v>
      </c>
      <c r="F213" s="114">
        <f t="shared" ref="F213:H213" si="47">F208+F212</f>
        <v>0</v>
      </c>
      <c r="G213" s="33">
        <f t="shared" si="47"/>
        <v>2300</v>
      </c>
      <c r="H213" s="33">
        <f t="shared" si="47"/>
        <v>2300</v>
      </c>
    </row>
    <row r="214" spans="1:8">
      <c r="A214" s="63"/>
      <c r="B214" s="31"/>
      <c r="C214" s="32"/>
      <c r="D214" s="86"/>
      <c r="E214" s="115"/>
      <c r="F214" s="115"/>
      <c r="G214" s="30">
        <f t="shared" si="42"/>
        <v>0</v>
      </c>
      <c r="H214" s="148">
        <f t="shared" si="43"/>
        <v>0</v>
      </c>
    </row>
    <row r="215" spans="1:8" ht="8.25" customHeight="1">
      <c r="A215" s="63"/>
      <c r="B215" s="31"/>
      <c r="C215" s="32"/>
      <c r="D215" s="86"/>
      <c r="E215" s="115"/>
      <c r="F215" s="115"/>
      <c r="G215" s="30">
        <f t="shared" si="42"/>
        <v>0</v>
      </c>
      <c r="H215" s="148">
        <f t="shared" si="43"/>
        <v>0</v>
      </c>
    </row>
    <row r="216" spans="1:8" ht="10.5" customHeight="1">
      <c r="A216" s="63"/>
      <c r="B216" s="31"/>
      <c r="C216" s="32"/>
      <c r="D216" s="86"/>
      <c r="E216" s="115"/>
      <c r="F216" s="115"/>
      <c r="G216" s="30">
        <f t="shared" si="42"/>
        <v>0</v>
      </c>
      <c r="H216" s="148">
        <f t="shared" si="43"/>
        <v>0</v>
      </c>
    </row>
    <row r="217" spans="1:8">
      <c r="A217" s="41"/>
      <c r="B217" s="45"/>
      <c r="C217" s="46"/>
      <c r="D217" s="85"/>
      <c r="E217" s="108"/>
      <c r="F217" s="115"/>
      <c r="G217" s="30">
        <f t="shared" si="42"/>
        <v>0</v>
      </c>
      <c r="H217" s="148">
        <f t="shared" si="43"/>
        <v>0</v>
      </c>
    </row>
    <row r="218" spans="1:8">
      <c r="A218" s="174" t="s">
        <v>184</v>
      </c>
      <c r="B218" s="166"/>
      <c r="C218" s="167"/>
      <c r="D218" s="93"/>
      <c r="E218" s="114"/>
      <c r="F218" s="114"/>
      <c r="G218" s="131"/>
      <c r="H218" s="114"/>
    </row>
    <row r="219" spans="1:8">
      <c r="A219" s="180" t="s">
        <v>185</v>
      </c>
      <c r="B219" s="163"/>
      <c r="C219" s="164"/>
      <c r="D219" s="86"/>
      <c r="E219" s="115"/>
      <c r="F219" s="115"/>
      <c r="G219" s="30">
        <f t="shared" si="42"/>
        <v>0</v>
      </c>
      <c r="H219" s="148">
        <f t="shared" si="43"/>
        <v>0</v>
      </c>
    </row>
    <row r="220" spans="1:8">
      <c r="A220" s="47" t="s">
        <v>131</v>
      </c>
      <c r="B220" s="45">
        <v>637015</v>
      </c>
      <c r="C220" s="41" t="s">
        <v>60</v>
      </c>
      <c r="D220" s="85">
        <v>3000</v>
      </c>
      <c r="E220" s="108">
        <v>3000</v>
      </c>
      <c r="F220" s="108"/>
      <c r="G220" s="30">
        <v>3000</v>
      </c>
      <c r="H220" s="148">
        <v>3000</v>
      </c>
    </row>
    <row r="221" spans="1:8">
      <c r="A221" s="47"/>
      <c r="B221" s="45">
        <v>637027</v>
      </c>
      <c r="C221" s="41" t="s">
        <v>200</v>
      </c>
      <c r="D221" s="85">
        <v>1200</v>
      </c>
      <c r="E221" s="108">
        <v>1200</v>
      </c>
      <c r="F221" s="108"/>
      <c r="G221" s="30">
        <v>1200</v>
      </c>
      <c r="H221" s="148">
        <v>1200</v>
      </c>
    </row>
    <row r="222" spans="1:8">
      <c r="A222" s="47"/>
      <c r="B222" s="45"/>
      <c r="C222" s="41" t="s">
        <v>208</v>
      </c>
      <c r="D222" s="85">
        <v>2000</v>
      </c>
      <c r="E222" s="108">
        <v>530</v>
      </c>
      <c r="F222" s="108"/>
      <c r="G222" s="30">
        <v>2000</v>
      </c>
      <c r="H222" s="148">
        <v>2000</v>
      </c>
    </row>
    <row r="223" spans="1:8" ht="18.75" customHeight="1">
      <c r="A223" s="41"/>
      <c r="B223" s="44"/>
      <c r="C223" s="40" t="s">
        <v>187</v>
      </c>
      <c r="D223" s="87">
        <f>SUM(D220:D222)</f>
        <v>6200</v>
      </c>
      <c r="E223" s="128">
        <f>SUM(E220:E222)</f>
        <v>4730</v>
      </c>
      <c r="F223" s="128">
        <f t="shared" ref="F223:H223" si="48">SUM(F220:F222)</f>
        <v>0</v>
      </c>
      <c r="G223" s="107">
        <f t="shared" si="48"/>
        <v>6200</v>
      </c>
      <c r="H223" s="107">
        <f t="shared" si="48"/>
        <v>6200</v>
      </c>
    </row>
    <row r="224" spans="1:8">
      <c r="A224" s="180" t="s">
        <v>186</v>
      </c>
      <c r="B224" s="163"/>
      <c r="C224" s="164"/>
      <c r="D224" s="86"/>
      <c r="E224" s="115"/>
      <c r="F224" s="115"/>
      <c r="G224" s="30">
        <f t="shared" si="42"/>
        <v>0</v>
      </c>
      <c r="H224" s="148">
        <f t="shared" si="43"/>
        <v>0</v>
      </c>
    </row>
    <row r="225" spans="1:8" ht="15.75" customHeight="1">
      <c r="A225" s="47" t="s">
        <v>160</v>
      </c>
      <c r="B225" s="44" t="s">
        <v>24</v>
      </c>
      <c r="C225" s="46" t="s">
        <v>16</v>
      </c>
      <c r="D225" s="85">
        <v>5000</v>
      </c>
      <c r="E225" s="108">
        <v>6400</v>
      </c>
      <c r="F225" s="108"/>
      <c r="G225" s="30">
        <f t="shared" si="42"/>
        <v>5250</v>
      </c>
      <c r="H225" s="148">
        <f t="shared" si="43"/>
        <v>5512.5</v>
      </c>
    </row>
    <row r="226" spans="1:8" ht="15" customHeight="1">
      <c r="A226" s="41"/>
      <c r="B226" s="45">
        <v>635006</v>
      </c>
      <c r="C226" s="46" t="s">
        <v>25</v>
      </c>
      <c r="D226" s="85">
        <v>1500</v>
      </c>
      <c r="E226" s="108">
        <v>1500</v>
      </c>
      <c r="F226" s="108"/>
      <c r="G226" s="30">
        <v>1500</v>
      </c>
      <c r="H226" s="148">
        <v>1500</v>
      </c>
    </row>
    <row r="227" spans="1:8" ht="15.75" customHeight="1">
      <c r="A227" s="42"/>
      <c r="B227" s="45">
        <v>637004</v>
      </c>
      <c r="C227" s="46" t="s">
        <v>45</v>
      </c>
      <c r="D227" s="85">
        <v>1500</v>
      </c>
      <c r="E227" s="108">
        <v>1500</v>
      </c>
      <c r="F227" s="108"/>
      <c r="G227" s="30">
        <v>1500</v>
      </c>
      <c r="H227" s="148">
        <v>1500</v>
      </c>
    </row>
    <row r="228" spans="1:8">
      <c r="A228" s="42"/>
      <c r="B228" s="45"/>
      <c r="C228" s="46"/>
      <c r="D228" s="85"/>
      <c r="E228" s="108"/>
      <c r="F228" s="115"/>
      <c r="G228" s="30">
        <f t="shared" si="42"/>
        <v>0</v>
      </c>
      <c r="H228" s="148">
        <f t="shared" si="43"/>
        <v>0</v>
      </c>
    </row>
    <row r="229" spans="1:8" ht="19.5" customHeight="1">
      <c r="A229" s="41"/>
      <c r="B229" s="45"/>
      <c r="C229" s="40" t="s">
        <v>157</v>
      </c>
      <c r="D229" s="87">
        <f>SUM(D225:D227)</f>
        <v>8000</v>
      </c>
      <c r="E229" s="128">
        <f>SUM(E225:E227)</f>
        <v>9400</v>
      </c>
      <c r="F229" s="128">
        <f t="shared" ref="F229:H229" si="49">SUM(F225:F227)</f>
        <v>0</v>
      </c>
      <c r="G229" s="107">
        <f t="shared" si="49"/>
        <v>8250</v>
      </c>
      <c r="H229" s="107">
        <f t="shared" si="49"/>
        <v>8512.5</v>
      </c>
    </row>
    <row r="230" spans="1:8">
      <c r="A230" s="174" t="s">
        <v>158</v>
      </c>
      <c r="B230" s="166"/>
      <c r="C230" s="167"/>
      <c r="D230" s="93">
        <f>D223+D229</f>
        <v>14200</v>
      </c>
      <c r="E230" s="114">
        <f>E223+E229</f>
        <v>14130</v>
      </c>
      <c r="F230" s="114">
        <f t="shared" ref="F230:H230" si="50">F223+F229</f>
        <v>0</v>
      </c>
      <c r="G230" s="33">
        <f t="shared" si="50"/>
        <v>14450</v>
      </c>
      <c r="H230" s="33">
        <f t="shared" si="50"/>
        <v>14712.5</v>
      </c>
    </row>
    <row r="231" spans="1:8">
      <c r="A231" s="74"/>
      <c r="B231" s="75"/>
      <c r="C231" s="76"/>
      <c r="D231" s="94"/>
      <c r="E231" s="94"/>
      <c r="F231" s="115"/>
      <c r="G231" s="30">
        <f t="shared" si="42"/>
        <v>0</v>
      </c>
      <c r="H231" s="148">
        <f t="shared" si="43"/>
        <v>0</v>
      </c>
    </row>
    <row r="232" spans="1:8">
      <c r="A232" s="165" t="s">
        <v>188</v>
      </c>
      <c r="B232" s="166"/>
      <c r="C232" s="167"/>
      <c r="D232" s="93"/>
      <c r="E232" s="114"/>
      <c r="F232" s="114"/>
      <c r="G232" s="131"/>
      <c r="H232" s="114"/>
    </row>
    <row r="233" spans="1:8">
      <c r="A233" s="175" t="s">
        <v>189</v>
      </c>
      <c r="B233" s="176"/>
      <c r="C233" s="177"/>
      <c r="D233" s="95"/>
      <c r="E233" s="133"/>
      <c r="F233" s="115"/>
      <c r="G233" s="30">
        <f t="shared" si="42"/>
        <v>0</v>
      </c>
      <c r="H233" s="148">
        <f t="shared" si="43"/>
        <v>0</v>
      </c>
    </row>
    <row r="234" spans="1:8" ht="18" customHeight="1">
      <c r="A234" s="47" t="s">
        <v>162</v>
      </c>
      <c r="B234" s="45">
        <v>640001</v>
      </c>
      <c r="C234" s="46" t="s">
        <v>55</v>
      </c>
      <c r="D234" s="85">
        <v>700</v>
      </c>
      <c r="E234" s="108">
        <v>400</v>
      </c>
      <c r="F234" s="108"/>
      <c r="G234" s="30">
        <v>700</v>
      </c>
      <c r="H234" s="148">
        <v>700</v>
      </c>
    </row>
    <row r="235" spans="1:8">
      <c r="A235" s="38"/>
      <c r="B235" s="45"/>
      <c r="C235" s="46"/>
      <c r="D235" s="85">
        <v>0</v>
      </c>
      <c r="E235" s="108">
        <v>0</v>
      </c>
      <c r="F235" s="115"/>
      <c r="G235" s="30">
        <f t="shared" si="42"/>
        <v>0</v>
      </c>
      <c r="H235" s="148">
        <f t="shared" si="43"/>
        <v>0</v>
      </c>
    </row>
    <row r="236" spans="1:8" ht="15" customHeight="1">
      <c r="A236" s="73"/>
      <c r="B236" s="45"/>
      <c r="C236" s="40" t="s">
        <v>159</v>
      </c>
      <c r="D236" s="87">
        <f>SUM(D234:D235)</f>
        <v>700</v>
      </c>
      <c r="E236" s="128">
        <f>SUM(E234:E235)</f>
        <v>400</v>
      </c>
      <c r="F236" s="128">
        <f t="shared" ref="F236:H236" si="51">SUM(F234:F235)</f>
        <v>0</v>
      </c>
      <c r="G236" s="107">
        <f t="shared" si="51"/>
        <v>700</v>
      </c>
      <c r="H236" s="107">
        <f t="shared" si="51"/>
        <v>700</v>
      </c>
    </row>
    <row r="237" spans="1:8">
      <c r="A237" s="162" t="s">
        <v>190</v>
      </c>
      <c r="B237" s="163"/>
      <c r="C237" s="164"/>
      <c r="D237" s="85"/>
      <c r="E237" s="108"/>
      <c r="F237" s="115"/>
      <c r="G237" s="30">
        <f t="shared" si="42"/>
        <v>0</v>
      </c>
      <c r="H237" s="148">
        <f t="shared" si="43"/>
        <v>0</v>
      </c>
    </row>
    <row r="238" spans="1:8">
      <c r="A238" s="47" t="s">
        <v>74</v>
      </c>
      <c r="B238" s="45"/>
      <c r="C238" s="41" t="s">
        <v>195</v>
      </c>
      <c r="D238" s="85">
        <v>17714.64</v>
      </c>
      <c r="E238" s="108">
        <v>14762</v>
      </c>
      <c r="F238" s="108"/>
      <c r="G238" s="30">
        <v>17714</v>
      </c>
      <c r="H238" s="148">
        <v>14762</v>
      </c>
    </row>
    <row r="239" spans="1:8">
      <c r="A239" s="47"/>
      <c r="B239" s="45"/>
      <c r="C239" s="41"/>
      <c r="D239" s="85"/>
      <c r="E239" s="108"/>
      <c r="F239" s="108"/>
      <c r="G239" s="30">
        <f t="shared" si="42"/>
        <v>0</v>
      </c>
      <c r="H239" s="148">
        <f t="shared" si="43"/>
        <v>0</v>
      </c>
    </row>
    <row r="240" spans="1:8" ht="16.5" customHeight="1">
      <c r="A240" s="73"/>
      <c r="B240" s="45"/>
      <c r="C240" s="40" t="s">
        <v>191</v>
      </c>
      <c r="D240" s="87">
        <f>SUM(D238:D239)</f>
        <v>17714.64</v>
      </c>
      <c r="E240" s="128">
        <f>SUM(E238:E239)</f>
        <v>14762</v>
      </c>
      <c r="F240" s="128">
        <f t="shared" ref="F240:H240" si="52">SUM(F238:F239)</f>
        <v>0</v>
      </c>
      <c r="G240" s="107">
        <f t="shared" si="52"/>
        <v>17714</v>
      </c>
      <c r="H240" s="107">
        <f t="shared" si="52"/>
        <v>14762</v>
      </c>
    </row>
    <row r="241" spans="1:8">
      <c r="A241" s="162" t="s">
        <v>192</v>
      </c>
      <c r="B241" s="163"/>
      <c r="C241" s="164"/>
      <c r="D241" s="86"/>
      <c r="E241" s="115"/>
      <c r="F241" s="115"/>
      <c r="G241" s="30">
        <f t="shared" si="42"/>
        <v>0</v>
      </c>
      <c r="H241" s="148">
        <f t="shared" si="43"/>
        <v>0</v>
      </c>
    </row>
    <row r="242" spans="1:8" ht="17.25" customHeight="1">
      <c r="A242" s="47" t="s">
        <v>163</v>
      </c>
      <c r="B242" s="45">
        <v>642001</v>
      </c>
      <c r="C242" s="46" t="s">
        <v>230</v>
      </c>
      <c r="D242" s="85">
        <v>500</v>
      </c>
      <c r="E242" s="108">
        <v>500</v>
      </c>
      <c r="F242" s="108"/>
      <c r="G242" s="30">
        <v>500</v>
      </c>
      <c r="H242" s="148">
        <v>500</v>
      </c>
    </row>
    <row r="243" spans="1:8" ht="15" customHeight="1">
      <c r="A243" s="42"/>
      <c r="B243" s="45">
        <v>642014</v>
      </c>
      <c r="C243" s="46" t="s">
        <v>26</v>
      </c>
      <c r="D243" s="85">
        <v>200</v>
      </c>
      <c r="E243" s="108">
        <v>100</v>
      </c>
      <c r="F243" s="108"/>
      <c r="G243" s="30">
        <v>200</v>
      </c>
      <c r="H243" s="148">
        <v>200</v>
      </c>
    </row>
    <row r="244" spans="1:8">
      <c r="A244" s="42"/>
      <c r="B244" s="45"/>
      <c r="C244" s="46" t="s">
        <v>214</v>
      </c>
      <c r="D244" s="85">
        <v>34560</v>
      </c>
      <c r="E244" s="108">
        <v>34560</v>
      </c>
      <c r="F244" s="108"/>
      <c r="G244" s="30">
        <v>34560</v>
      </c>
      <c r="H244" s="148">
        <v>34560</v>
      </c>
    </row>
    <row r="245" spans="1:8" ht="15" customHeight="1">
      <c r="A245" s="73"/>
      <c r="B245" s="45"/>
      <c r="C245" s="40" t="s">
        <v>193</v>
      </c>
      <c r="D245" s="87">
        <f>SUM(D242:D244)</f>
        <v>35260</v>
      </c>
      <c r="E245" s="128">
        <f>SUM(E242:E244)</f>
        <v>35160</v>
      </c>
      <c r="F245" s="128">
        <f t="shared" ref="F245:H245" si="53">SUM(F242:F244)</f>
        <v>0</v>
      </c>
      <c r="G245" s="107">
        <f t="shared" si="53"/>
        <v>35260</v>
      </c>
      <c r="H245" s="107">
        <f t="shared" si="53"/>
        <v>35260</v>
      </c>
    </row>
    <row r="246" spans="1:8">
      <c r="A246" s="165" t="s">
        <v>161</v>
      </c>
      <c r="B246" s="166"/>
      <c r="C246" s="167"/>
      <c r="D246" s="93">
        <f>D236+D240+D245</f>
        <v>53674.64</v>
      </c>
      <c r="E246" s="114">
        <f>E236+E240+E245</f>
        <v>50322</v>
      </c>
      <c r="F246" s="114">
        <f t="shared" ref="F246:H246" si="54">F236+F240+F245</f>
        <v>0</v>
      </c>
      <c r="G246" s="33">
        <f t="shared" si="54"/>
        <v>53674</v>
      </c>
      <c r="H246" s="33">
        <f t="shared" si="54"/>
        <v>50722</v>
      </c>
    </row>
    <row r="247" spans="1:8" ht="18.75" customHeight="1">
      <c r="A247" s="73"/>
      <c r="B247" s="45"/>
      <c r="C247" s="46"/>
      <c r="D247" s="86"/>
      <c r="E247" s="115"/>
      <c r="F247" s="115"/>
      <c r="G247" s="30">
        <f t="shared" si="42"/>
        <v>0</v>
      </c>
      <c r="H247" s="123">
        <f t="shared" si="43"/>
        <v>0</v>
      </c>
    </row>
    <row r="248" spans="1:8" ht="15.75">
      <c r="A248" s="168" t="s">
        <v>76</v>
      </c>
      <c r="B248" s="169"/>
      <c r="C248" s="170"/>
      <c r="D248" s="96">
        <f>D65+D71+D103+D131+D151+D161+D177+D193+D203+D213+D230+D246</f>
        <v>606397.24</v>
      </c>
      <c r="E248" s="96">
        <f>E65+E71+E103+E131+E151+E161+E177+E193+E203+E213+E230+E246</f>
        <v>597313</v>
      </c>
      <c r="F248" s="96">
        <f t="shared" ref="F248:H248" si="55">F65+F71+F103+F131+F151+F161+F177+F193+F203+F213+F230+F246</f>
        <v>0</v>
      </c>
      <c r="G248" s="153">
        <f t="shared" si="55"/>
        <v>611739.94999999995</v>
      </c>
      <c r="H248" s="153">
        <f t="shared" si="55"/>
        <v>630606.59750000003</v>
      </c>
    </row>
    <row r="249" spans="1:8" ht="15.75">
      <c r="A249" s="81" t="s">
        <v>77</v>
      </c>
      <c r="B249" s="82"/>
      <c r="C249" s="83"/>
      <c r="D249" s="96">
        <f>D39</f>
        <v>115325.23999999999</v>
      </c>
      <c r="E249" s="96">
        <f>E39</f>
        <v>60200</v>
      </c>
      <c r="F249" s="96">
        <f t="shared" ref="F249:H249" si="56">F39</f>
        <v>0</v>
      </c>
      <c r="G249" s="96">
        <f t="shared" si="56"/>
        <v>59850</v>
      </c>
      <c r="H249" s="96">
        <f t="shared" si="56"/>
        <v>62800</v>
      </c>
    </row>
    <row r="250" spans="1:8" ht="15.75">
      <c r="A250" s="171" t="s">
        <v>164</v>
      </c>
      <c r="B250" s="172"/>
      <c r="C250" s="173"/>
      <c r="D250" s="97">
        <f>D31</f>
        <v>35453.78</v>
      </c>
      <c r="E250" s="119">
        <f>E31</f>
        <v>75224</v>
      </c>
      <c r="F250" s="119">
        <f t="shared" ref="F250:H250" si="57">F31</f>
        <v>0</v>
      </c>
      <c r="G250" s="119">
        <f t="shared" si="57"/>
        <v>0</v>
      </c>
      <c r="H250" s="119">
        <f t="shared" si="57"/>
        <v>0</v>
      </c>
    </row>
    <row r="251" spans="1:8">
      <c r="A251" s="156"/>
      <c r="B251" s="157"/>
      <c r="C251" s="158"/>
      <c r="D251" s="143"/>
      <c r="E251" s="144"/>
      <c r="F251" s="117"/>
      <c r="G251" s="149"/>
      <c r="H251" s="150"/>
    </row>
    <row r="252" spans="1:8" ht="15.75">
      <c r="A252" s="159" t="s">
        <v>165</v>
      </c>
      <c r="B252" s="160"/>
      <c r="C252" s="161"/>
      <c r="D252" s="97">
        <f>D248+D250+D251+D249+D247</f>
        <v>757176.26</v>
      </c>
      <c r="E252" s="119">
        <f>SUM(E248:E250)</f>
        <v>732737</v>
      </c>
      <c r="F252" s="119">
        <f t="shared" ref="F252:H252" si="58">SUM(F248:F250)</f>
        <v>0</v>
      </c>
      <c r="G252" s="154">
        <f t="shared" si="58"/>
        <v>671589.95</v>
      </c>
      <c r="H252" s="154">
        <f t="shared" si="58"/>
        <v>693406.59750000003</v>
      </c>
    </row>
    <row r="253" spans="1:8" ht="15.75">
      <c r="A253" s="1"/>
      <c r="B253" s="2"/>
      <c r="C253" s="3"/>
      <c r="D253" s="4"/>
      <c r="E253" s="134"/>
      <c r="F253" s="110"/>
      <c r="G253" s="22"/>
    </row>
    <row r="254" spans="1:8" ht="15.75">
      <c r="A254" s="7" t="s">
        <v>241</v>
      </c>
      <c r="B254" s="79"/>
      <c r="C254" s="8"/>
      <c r="D254" s="9"/>
      <c r="E254" s="134"/>
      <c r="F254" s="120"/>
      <c r="G254" s="22"/>
    </row>
    <row r="255" spans="1:8" ht="23.25">
      <c r="A255" s="7"/>
      <c r="B255" s="6"/>
      <c r="C255" s="23"/>
      <c r="D255" s="24"/>
      <c r="E255" s="120"/>
      <c r="F255" s="121"/>
      <c r="G255" s="22"/>
    </row>
    <row r="256" spans="1:8" ht="15.75">
      <c r="A256" s="1"/>
      <c r="B256" s="2"/>
      <c r="C256" s="3"/>
      <c r="D256" s="4"/>
      <c r="E256" s="120"/>
      <c r="F256" s="110"/>
      <c r="G256" s="22"/>
    </row>
    <row r="257" spans="1:7" ht="15.75">
      <c r="A257" s="1"/>
      <c r="B257" s="2"/>
      <c r="C257" s="3"/>
      <c r="D257" s="4"/>
      <c r="E257" s="120"/>
      <c r="F257" s="110"/>
      <c r="G257" s="22"/>
    </row>
    <row r="258" spans="1:7" ht="20.25">
      <c r="A258" s="25"/>
      <c r="B258" s="26"/>
      <c r="C258" s="27"/>
      <c r="D258" s="9"/>
      <c r="E258" s="120"/>
      <c r="F258" s="120"/>
      <c r="G258" s="28"/>
    </row>
  </sheetData>
  <mergeCells count="62">
    <mergeCell ref="A58:C58"/>
    <mergeCell ref="A62:C62"/>
    <mergeCell ref="A65:C65"/>
    <mergeCell ref="A66:C66"/>
    <mergeCell ref="A7:C7"/>
    <mergeCell ref="A41:C41"/>
    <mergeCell ref="A45:C45"/>
    <mergeCell ref="A54:C54"/>
    <mergeCell ref="A76:C76"/>
    <mergeCell ref="A84:C84"/>
    <mergeCell ref="A103:C103"/>
    <mergeCell ref="A106:C106"/>
    <mergeCell ref="A68:C68"/>
    <mergeCell ref="A69:C69"/>
    <mergeCell ref="A71:C71"/>
    <mergeCell ref="A75:C75"/>
    <mergeCell ref="A124:C124"/>
    <mergeCell ref="A131:C131"/>
    <mergeCell ref="A135:C135"/>
    <mergeCell ref="A136:C136"/>
    <mergeCell ref="A107:C107"/>
    <mergeCell ref="A110:C110"/>
    <mergeCell ref="A113:C113"/>
    <mergeCell ref="A121:C121"/>
    <mergeCell ref="A158:C158"/>
    <mergeCell ref="A161:C161"/>
    <mergeCell ref="A164:C164"/>
    <mergeCell ref="A165:C165"/>
    <mergeCell ref="A146:C146"/>
    <mergeCell ref="A151:C151"/>
    <mergeCell ref="A154:C154"/>
    <mergeCell ref="A157:C157"/>
    <mergeCell ref="A180:C180"/>
    <mergeCell ref="B183:C183"/>
    <mergeCell ref="B186:C186"/>
    <mergeCell ref="A187:C187"/>
    <mergeCell ref="A168:C168"/>
    <mergeCell ref="A171:C171"/>
    <mergeCell ref="A177:C177"/>
    <mergeCell ref="A179:C179"/>
    <mergeCell ref="A203:C203"/>
    <mergeCell ref="A205:C205"/>
    <mergeCell ref="A206:C206"/>
    <mergeCell ref="A209:C209"/>
    <mergeCell ref="A190:C190"/>
    <mergeCell ref="A193:C193"/>
    <mergeCell ref="A195:C195"/>
    <mergeCell ref="A196:C196"/>
    <mergeCell ref="A230:C230"/>
    <mergeCell ref="A232:C232"/>
    <mergeCell ref="A233:C233"/>
    <mergeCell ref="A237:C237"/>
    <mergeCell ref="A213:C213"/>
    <mergeCell ref="A218:C218"/>
    <mergeCell ref="A219:C219"/>
    <mergeCell ref="A224:C224"/>
    <mergeCell ref="A251:C251"/>
    <mergeCell ref="A252:C252"/>
    <mergeCell ref="A241:C241"/>
    <mergeCell ref="A246:C246"/>
    <mergeCell ref="A248:C248"/>
    <mergeCell ref="A250:C250"/>
  </mergeCells>
  <phoneticPr fontId="9" type="noConversion"/>
  <pageMargins left="0.75" right="0.75" top="1" bottom="1" header="0.4921259845" footer="0.4921259845"/>
  <pageSetup paperSize="9" orientation="landscape" horizontalDpi="4294967293" r:id="rId1"/>
  <headerFooter alignWithMargins="0">
    <oddHeader>&amp;LOBEC HONTIANSKE MORAVCE</oddHeader>
    <oddFooter>Strana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Hárok4</vt:lpstr>
      <vt:lpstr>Hárok1</vt:lpstr>
    </vt:vector>
  </TitlesOfParts>
  <Company>OUHM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uzivatel</cp:lastModifiedBy>
  <cp:lastPrinted>2013-03-12T10:53:23Z</cp:lastPrinted>
  <dcterms:created xsi:type="dcterms:W3CDTF">2007-02-15T07:35:44Z</dcterms:created>
  <dcterms:modified xsi:type="dcterms:W3CDTF">2013-04-04T14:30:49Z</dcterms:modified>
</cp:coreProperties>
</file>