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20" activeTab="0"/>
  </bookViews>
  <sheets>
    <sheet name="Hárok4" sheetId="1" r:id="rId1"/>
    <sheet name="Hárok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Slepickova</author>
  </authors>
  <commentList>
    <comment ref="G22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</t>
        </r>
      </text>
    </comment>
  </commentList>
</comments>
</file>

<file path=xl/sharedStrings.xml><?xml version="1.0" encoding="utf-8"?>
<sst xmlns="http://schemas.openxmlformats.org/spreadsheetml/2006/main" count="350" uniqueCount="262">
  <si>
    <t>tab.č.2</t>
  </si>
  <si>
    <t>Bežné výdavky</t>
  </si>
  <si>
    <t>Mzdy, platy, sl.príjmy a ost.osobné vyrovnania</t>
  </si>
  <si>
    <t>Poistné a príspevok do poisťovní</t>
  </si>
  <si>
    <t>Cestovné náhrady</t>
  </si>
  <si>
    <t>633 002</t>
  </si>
  <si>
    <t>Výpočtová technika</t>
  </si>
  <si>
    <t>Všeobecný materiál</t>
  </si>
  <si>
    <t>Pracovné odevy,obuv</t>
  </si>
  <si>
    <t>Reprezentačné</t>
  </si>
  <si>
    <t>Poistenie</t>
  </si>
  <si>
    <t>Stravovanie</t>
  </si>
  <si>
    <t>Poistné</t>
  </si>
  <si>
    <t>Prídel do sociálneho fondu</t>
  </si>
  <si>
    <t>Energie</t>
  </si>
  <si>
    <t>Budov, objektov alebo ich častí</t>
  </si>
  <si>
    <t>Špeciálny materiál</t>
  </si>
  <si>
    <t>634 001</t>
  </si>
  <si>
    <t>Palivo, mazivá, oleje, špeciálne kvapaliny</t>
  </si>
  <si>
    <t>Servis, údržba, opravy a výdavky s tým spojené</t>
  </si>
  <si>
    <t>Špeciálnej techniky</t>
  </si>
  <si>
    <t>632 001</t>
  </si>
  <si>
    <t>Údržba</t>
  </si>
  <si>
    <t>Na dávku v hmotnej núdzi a príspevky k dávke</t>
  </si>
  <si>
    <t>Kapitálové výdavky</t>
  </si>
  <si>
    <t>Splácanie tuzemskej istiny z bankových úverov dlh.</t>
  </si>
  <si>
    <t>NISSAN</t>
  </si>
  <si>
    <t>PEUGEOT</t>
  </si>
  <si>
    <t>AVIA - UNC</t>
  </si>
  <si>
    <t>Poistenie zákonné + havarijne</t>
  </si>
  <si>
    <t>Energie, voda OcÚ</t>
  </si>
  <si>
    <t>Energie ,voda Zdra.stred.</t>
  </si>
  <si>
    <t>Internet</t>
  </si>
  <si>
    <t>Poštové služby</t>
  </si>
  <si>
    <t>Na chod spoločnej úradovne</t>
  </si>
  <si>
    <t>Údržba chodníkov -v parku</t>
  </si>
  <si>
    <t>Vodné</t>
  </si>
  <si>
    <t>Všeobecné služby -slávnostné osvetlenie</t>
  </si>
  <si>
    <t>Materiál na kultúrne podujatia v obci</t>
  </si>
  <si>
    <t>Rozpočtovej organizácii - prenesené kompetencie</t>
  </si>
  <si>
    <t>Materiál ZPOZ</t>
  </si>
  <si>
    <t xml:space="preserve">Odvoz komunál.odpadov  </t>
  </si>
  <si>
    <t>Matričná činnosť</t>
  </si>
  <si>
    <t>Údržba verejnej zelene</t>
  </si>
  <si>
    <t>Odmeny a príspevky-poslanci-zástupca starostu</t>
  </si>
  <si>
    <t>Folklórny súbor HROZIENKA</t>
  </si>
  <si>
    <t>Údržba budovy OcU</t>
  </si>
  <si>
    <t>09.5.0</t>
  </si>
  <si>
    <t>Školenia a semináre</t>
  </si>
  <si>
    <t>Údržba budovy zdrav.strediska</t>
  </si>
  <si>
    <t>v €</t>
  </si>
  <si>
    <t xml:space="preserve">v € </t>
  </si>
  <si>
    <t>Program 1. :Plánovanie, manažmant a kontrola</t>
  </si>
  <si>
    <t>1.1. Činnosť obecného úradu</t>
  </si>
  <si>
    <t>01.7.0</t>
  </si>
  <si>
    <t xml:space="preserve">Bežné výdavky </t>
  </si>
  <si>
    <t>Výdavkové finančné operácie</t>
  </si>
  <si>
    <t>01.7.0.</t>
  </si>
  <si>
    <t>SPOLU 1.1.</t>
  </si>
  <si>
    <t>spolu 630</t>
  </si>
  <si>
    <t>spolu 650</t>
  </si>
  <si>
    <t>Spolu Výd.FO spolu 1.1.</t>
  </si>
  <si>
    <t>1.2. Audit - finančná a rozpočtová oblasť</t>
  </si>
  <si>
    <t>01.1.2</t>
  </si>
  <si>
    <t>SPOLU 1.2.</t>
  </si>
  <si>
    <t>1.3. Správa a údržba majetku</t>
  </si>
  <si>
    <t>1.4. Členstvo v organizáciách a príspevky pre združenia</t>
  </si>
  <si>
    <t>08.2.0.3.</t>
  </si>
  <si>
    <t>08.4.0.</t>
  </si>
  <si>
    <t>spolu 633 - SPOLU 1.3.</t>
  </si>
  <si>
    <t>SPOLU 1.4.</t>
  </si>
  <si>
    <t>1.5. Obecné zastupiteľstvo</t>
  </si>
  <si>
    <t>SPOLU 1.5.</t>
  </si>
  <si>
    <t>1.6. Vzdelávanie zamestnancov</t>
  </si>
  <si>
    <t>SPOLU 1.6.</t>
  </si>
  <si>
    <t xml:space="preserve">SPOLU Program 1. </t>
  </si>
  <si>
    <t>Program 2. :Propagácia a marketing</t>
  </si>
  <si>
    <t>2.1. Propagácia a prezentácia obce</t>
  </si>
  <si>
    <t>Program 3.: Interné služby</t>
  </si>
  <si>
    <t>3.1. Autodoprava</t>
  </si>
  <si>
    <t>3.2. Hosp.správa, údržba a prevádzka budov</t>
  </si>
  <si>
    <t>spolu 635</t>
  </si>
  <si>
    <t>spolu 636</t>
  </si>
  <si>
    <t>spolu 637</t>
  </si>
  <si>
    <t>SPOLU Program 3.</t>
  </si>
  <si>
    <t>Program 4. : Služby občanom</t>
  </si>
  <si>
    <t>4.1. Činnosť matriky</t>
  </si>
  <si>
    <t>01.3.3</t>
  </si>
  <si>
    <t>SPOLU 4.1.</t>
  </si>
  <si>
    <t>4.2. Evidencia obyvateľstva</t>
  </si>
  <si>
    <t>SPOLU 4.2.</t>
  </si>
  <si>
    <t>4.3. Cintorínske a pohrebné služby</t>
  </si>
  <si>
    <t>06.2.0</t>
  </si>
  <si>
    <t>4.4. Miestny rozhlas a kablová televizia</t>
  </si>
  <si>
    <t>SPOLU 4.3.</t>
  </si>
  <si>
    <t>SPOLU 4.4.</t>
  </si>
  <si>
    <t>4.5. Spoločný stavebný úrad</t>
  </si>
  <si>
    <t>SPOLU 4.5.</t>
  </si>
  <si>
    <t>SPOLU Program 4.</t>
  </si>
  <si>
    <t>Program 5.: Bezpečnosť</t>
  </si>
  <si>
    <t>5.1. Ochrana pred požiarmi</t>
  </si>
  <si>
    <t>03.2.0</t>
  </si>
  <si>
    <t>SPOLU 5.1.</t>
  </si>
  <si>
    <t>5.2. Civilná obrana</t>
  </si>
  <si>
    <t>02.2.0</t>
  </si>
  <si>
    <t>SPOLU 5.2.</t>
  </si>
  <si>
    <t>SPOLU Program 5.</t>
  </si>
  <si>
    <t>Program 6. : Odpadové hospodárstvo</t>
  </si>
  <si>
    <t>6.1 Zber a odvoz odpadu</t>
  </si>
  <si>
    <t>05.1.0.</t>
  </si>
  <si>
    <t>SPOLU 6.1.</t>
  </si>
  <si>
    <t>6.2. Likvidácia nelegálneho odpadu</t>
  </si>
  <si>
    <t>6.3. Nakladanie s odpadovými vodami</t>
  </si>
  <si>
    <t>05.2.0</t>
  </si>
  <si>
    <t>SPOLU 6.3.</t>
  </si>
  <si>
    <t>SPOLU Program 6.</t>
  </si>
  <si>
    <t>Program 7. : Komunikácie</t>
  </si>
  <si>
    <t>7.1 Oprava chodníkov</t>
  </si>
  <si>
    <t>051.1.0</t>
  </si>
  <si>
    <t>SPOLU 7.1</t>
  </si>
  <si>
    <t>7.2. Oprava pozemných komunikácií</t>
  </si>
  <si>
    <t>04.5.1.3</t>
  </si>
  <si>
    <t>SPOLU 7.2</t>
  </si>
  <si>
    <t>7.3 Zimná údržba</t>
  </si>
  <si>
    <t>Správa a údržba miestnych komunikácií a chodníkov</t>
  </si>
  <si>
    <t>SPOLU 7.3</t>
  </si>
  <si>
    <t xml:space="preserve">SPOLU Program 7. </t>
  </si>
  <si>
    <t>09.1.1.1</t>
  </si>
  <si>
    <t>09.1.2.1</t>
  </si>
  <si>
    <t>SPOLU Program 9.</t>
  </si>
  <si>
    <t>08.1.0</t>
  </si>
  <si>
    <t>SPOLU Program 10.</t>
  </si>
  <si>
    <t>08.2.0</t>
  </si>
  <si>
    <t>SPOLU 11.2</t>
  </si>
  <si>
    <t>SPOLU Program 11.</t>
  </si>
  <si>
    <t>SPOLU 12.1</t>
  </si>
  <si>
    <t>06.4.0</t>
  </si>
  <si>
    <t>SPOLU Program 12.</t>
  </si>
  <si>
    <t>10.2.0</t>
  </si>
  <si>
    <t xml:space="preserve">Kapitálové výdavky </t>
  </si>
  <si>
    <t>SPOLU VÝDAVKY</t>
  </si>
  <si>
    <t>Bežné výdavky 1.1. spolu</t>
  </si>
  <si>
    <t>BEŽNÉ VÝDAVKY program 1.</t>
  </si>
  <si>
    <t>Program 8.: Vzdelávanie</t>
  </si>
  <si>
    <t>8.2. Základná škola</t>
  </si>
  <si>
    <t>SPOLU 8.1</t>
  </si>
  <si>
    <t>SPOLU 8.2</t>
  </si>
  <si>
    <t>SPOLU Program 8.</t>
  </si>
  <si>
    <t>Program 9. : Šport</t>
  </si>
  <si>
    <t>9.1. Grantová podpora športu</t>
  </si>
  <si>
    <t>Program 10. :Kultúra</t>
  </si>
  <si>
    <t>10.1 Folklórny súbor HROZIENKA</t>
  </si>
  <si>
    <t xml:space="preserve">10.2 Kultúrne podujatia </t>
  </si>
  <si>
    <t xml:space="preserve">SPOLU 10.1 </t>
  </si>
  <si>
    <t>SPOLU 10.2</t>
  </si>
  <si>
    <t>Program 11. : Prostredie pre život</t>
  </si>
  <si>
    <t>11.1.Verejná zeleň</t>
  </si>
  <si>
    <t>11.2 Verejné osvetlenie</t>
  </si>
  <si>
    <t>SPOLU 11.1</t>
  </si>
  <si>
    <t>Program 12. : Sociálne služby</t>
  </si>
  <si>
    <t>12.1. Kluby dôchodcov</t>
  </si>
  <si>
    <t>12.2. Sociálna práca</t>
  </si>
  <si>
    <t>SPOLU 12.2.</t>
  </si>
  <si>
    <t>12.3. Dávky sociálnej pomoci</t>
  </si>
  <si>
    <t>SPOLU 12.3.</t>
  </si>
  <si>
    <t>Bežný transfer Futbalový klub</t>
  </si>
  <si>
    <t>Sociálna práca v obci</t>
  </si>
  <si>
    <t>4.6. Aktivačné práce z UP</t>
  </si>
  <si>
    <t>SPOLU 4.6.</t>
  </si>
  <si>
    <t>Leasing TRAKTOR kosačka</t>
  </si>
  <si>
    <t>Odmena dohoda - cintoríny</t>
  </si>
  <si>
    <t>Dohody - kosenie ver.priestranstva</t>
  </si>
  <si>
    <t>8.1 Originálne kompetencie</t>
  </si>
  <si>
    <t>Spolu 634</t>
  </si>
  <si>
    <t>Detské ihrisko pri bytovkách</t>
  </si>
  <si>
    <t>Poplatky za kolkové známky</t>
  </si>
  <si>
    <t>Kapitálové vydavky 1.1 spolu</t>
  </si>
  <si>
    <t>7.4 Nákup pozemkov - chodníky</t>
  </si>
  <si>
    <t>Chodníky v parku - nákup pozemkov</t>
  </si>
  <si>
    <t>SPOLU 7.4</t>
  </si>
  <si>
    <t>Nájomne pošt.priečinok, ostatné zar.</t>
  </si>
  <si>
    <t>Štúdie,expertízy,posudky, projektová dokumentácia</t>
  </si>
  <si>
    <t>Propagácia a inzercia obce</t>
  </si>
  <si>
    <t>Oprava osvetlenia a rozvodnej skrine</t>
  </si>
  <si>
    <t>Poplatky za overenie,fotenie,</t>
  </si>
  <si>
    <t>Výhľad 2016</t>
  </si>
  <si>
    <t xml:space="preserve">leasing NISSAN  </t>
  </si>
  <si>
    <t>Poplatky bankám</t>
  </si>
  <si>
    <t xml:space="preserve">Banka  úroky úver  PRIMA, VUB </t>
  </si>
  <si>
    <t>Finačná zábezpeka za byty-vrátenie</t>
  </si>
  <si>
    <t>Knihy, časopisy, noviny,</t>
  </si>
  <si>
    <t>Voľby</t>
  </si>
  <si>
    <t>REGOB</t>
  </si>
  <si>
    <t>Vlastné príjmy ZŠ s MŠ</t>
  </si>
  <si>
    <r>
      <t>SPOLU Program 2.</t>
    </r>
    <r>
      <rPr>
        <sz val="9"/>
        <rFont val="Arial"/>
        <family val="2"/>
      </rPr>
      <t xml:space="preserve"> </t>
    </r>
  </si>
  <si>
    <t>Viacúčelové ihrisko bytovky-dot. MZ</t>
  </si>
  <si>
    <t>Spoluúčasť  5 % - ihrisko byt.dot.MZ</t>
  </si>
  <si>
    <t>Autobusová zastávka KM</t>
  </si>
  <si>
    <t>Chodník pod kaštielom</t>
  </si>
  <si>
    <t>Kotolňa kaštiel</t>
  </si>
  <si>
    <t>ČOV</t>
  </si>
  <si>
    <t xml:space="preserve">Transfery ZMOS ,SZPB,ZPOZ. </t>
  </si>
  <si>
    <t>Osobitný príjemca soc.dáv.</t>
  </si>
  <si>
    <t>Poistné do poisťovní- poslanci</t>
  </si>
  <si>
    <t>Náklady na hospodár.obecné lesy</t>
  </si>
  <si>
    <t>Rozpočtovej organizácii - originálne kompetencie - MŠ</t>
  </si>
  <si>
    <t>ZUŠ</t>
  </si>
  <si>
    <t>ŠKD</t>
  </si>
  <si>
    <t>ŠJ</t>
  </si>
  <si>
    <t>spolu originálne kompetencie</t>
  </si>
  <si>
    <t>610     620</t>
  </si>
  <si>
    <t>610   620</t>
  </si>
  <si>
    <t>610    620</t>
  </si>
  <si>
    <t>Rozpočet schválený 2014</t>
  </si>
  <si>
    <t>Upravený rozpočet 2014</t>
  </si>
  <si>
    <t>Skutočnosť 2014</t>
  </si>
  <si>
    <t>Návrh 2015</t>
  </si>
  <si>
    <t>Výhľad 2017</t>
  </si>
  <si>
    <t>01.1.1</t>
  </si>
  <si>
    <t>0.1.1.1</t>
  </si>
  <si>
    <t>Banka  úroky ŠFRB (16 b.j.,22 b.j.,26 b.j.)</t>
  </si>
  <si>
    <t>10.4.0.</t>
  </si>
  <si>
    <t>10.7.0.</t>
  </si>
  <si>
    <t>splátka vkladu do Združenia Hont</t>
  </si>
  <si>
    <t>prekládka plyn.prípojky OcU pod chodníkom</t>
  </si>
  <si>
    <t xml:space="preserve">stavebný dozor </t>
  </si>
  <si>
    <t>nevyčer.fin.prostr. z r.2012,2013 v ZŠ</t>
  </si>
  <si>
    <t xml:space="preserve">splátka úveru na chodníky </t>
  </si>
  <si>
    <t xml:space="preserve">opatrovateľky </t>
  </si>
  <si>
    <t>Detské ihrisko a multifun.ihrisko pri bytovkách</t>
  </si>
  <si>
    <t>Oprava a údržba šatní</t>
  </si>
  <si>
    <t>oprava MK pri cintoríne KM z daru</t>
  </si>
  <si>
    <t>Ošetrenie starých stromov -cintoríny z daru</t>
  </si>
  <si>
    <t>Chodníky po ulici Hontianska</t>
  </si>
  <si>
    <t>Knihy,časopisy,noviny,súťaže PO,popl.za účet</t>
  </si>
  <si>
    <t>Údržba ČOV a kanalizácie,prevádzkovanie</t>
  </si>
  <si>
    <t>Údržba miestnych komunikácií,vysprávka</t>
  </si>
  <si>
    <t>Prev.stroje a zariadenia</t>
  </si>
  <si>
    <t>Správa a údržba PC,kop.stroja a i.</t>
  </si>
  <si>
    <t>Poistné dohody, DDP</t>
  </si>
  <si>
    <t>Špeciálne služby (právnik, audit,mandatna zmluva čerp.eurofondov,tur.chodniky)</t>
  </si>
  <si>
    <t xml:space="preserve">Telefón , konces.popl.RTVS </t>
  </si>
  <si>
    <t>Všeobecné služby/napr. revízie sig.zar.,has.prístr.,</t>
  </si>
  <si>
    <t>Servis , údržba, STK a materiál(UNC)</t>
  </si>
  <si>
    <t>Odmeny zamestnancov mimoprac.pomeru</t>
  </si>
  <si>
    <t xml:space="preserve">NISSAN - soc.služby </t>
  </si>
  <si>
    <t>Transfer pre MŠ II.stupeň  - dar</t>
  </si>
  <si>
    <t>Údržba cintorínov a dom smútku</t>
  </si>
  <si>
    <t>Elektrická energia a voda dom smútku</t>
  </si>
  <si>
    <t>Výdavky z transferu spoloč.úradovňa</t>
  </si>
  <si>
    <t>Čerpanie príspevku na mzdy a ost.mat.  z úradu práce</t>
  </si>
  <si>
    <t>Dohoda o vyk.práce skladník  CO</t>
  </si>
  <si>
    <t>Projekt - PRINED v ZŠ</t>
  </si>
  <si>
    <t>Eletrická energia futbalové ihrisko</t>
  </si>
  <si>
    <t>Beh zdravia z dotácie</t>
  </si>
  <si>
    <t xml:space="preserve">Doplatok na originálne kompetencie </t>
  </si>
  <si>
    <t>Na klubovú činnosť-Jednota dôch. H. Moravce</t>
  </si>
  <si>
    <t>Na posudkovú činnosť  a ver.obstar. Spoloč. úradovňa</t>
  </si>
  <si>
    <t>Strava a škol. pomôcky -  deti hmot.núdza  prísp.z úradu práce</t>
  </si>
  <si>
    <t xml:space="preserve">Rozpočet Obce Hontianske Moravce na rok 2015 - 2017      VÝDAVKY </t>
  </si>
  <si>
    <t>Schválené uznesením  Obecného zastpupiteľstva dňa 24.3.2015</t>
  </si>
  <si>
    <t>Vyvesené: 26.3.2015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</si>
</sst>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00\ 00"/>
    <numFmt numFmtId="165" formatCode="0.0"/>
    <numFmt numFmtId="166" formatCode="#,##0.0"/>
    <numFmt numFmtId="167" formatCode="[$-41B]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2" fillId="31" borderId="11" xfId="0" applyNumberFormat="1" applyFont="1" applyFill="1" applyBorder="1" applyAlignment="1">
      <alignment/>
    </xf>
    <xf numFmtId="4" fontId="6" fillId="31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10" fillId="35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6" fillId="35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6" fillId="36" borderId="0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11" fillId="34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14" fontId="15" fillId="0" borderId="12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14" fontId="14" fillId="0" borderId="12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2" fillId="34" borderId="12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left"/>
    </xf>
    <xf numFmtId="0" fontId="14" fillId="34" borderId="10" xfId="0" applyFont="1" applyFill="1" applyBorder="1" applyAlignment="1">
      <alignment wrapText="1"/>
    </xf>
    <xf numFmtId="0" fontId="12" fillId="35" borderId="12" xfId="0" applyFont="1" applyFill="1" applyBorder="1" applyAlignment="1">
      <alignment/>
    </xf>
    <xf numFmtId="3" fontId="12" fillId="35" borderId="10" xfId="0" applyNumberFormat="1" applyFont="1" applyFill="1" applyBorder="1" applyAlignment="1">
      <alignment horizontal="left"/>
    </xf>
    <xf numFmtId="0" fontId="14" fillId="35" borderId="1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164" fontId="12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49" fontId="14" fillId="0" borderId="12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0" xfId="0" applyFont="1" applyFill="1" applyBorder="1" applyAlignment="1">
      <alignment horizontal="left"/>
    </xf>
    <xf numFmtId="0" fontId="14" fillId="35" borderId="13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3" fontId="12" fillId="0" borderId="10" xfId="0" applyNumberFormat="1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14" fontId="12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13" fillId="0" borderId="14" xfId="0" applyNumberFormat="1" applyFont="1" applyFill="1" applyBorder="1" applyAlignment="1">
      <alignment/>
    </xf>
    <xf numFmtId="4" fontId="6" fillId="18" borderId="11" xfId="0" applyNumberFormat="1" applyFont="1" applyFill="1" applyBorder="1" applyAlignment="1">
      <alignment/>
    </xf>
    <xf numFmtId="4" fontId="2" fillId="18" borderId="11" xfId="0" applyNumberFormat="1" applyFont="1" applyFill="1" applyBorder="1" applyAlignment="1">
      <alignment/>
    </xf>
    <xf numFmtId="4" fontId="10" fillId="19" borderId="10" xfId="0" applyNumberFormat="1" applyFont="1" applyFill="1" applyBorder="1" applyAlignment="1">
      <alignment horizontal="center" vertical="center" wrapText="1"/>
    </xf>
    <xf numFmtId="4" fontId="10" fillId="19" borderId="10" xfId="0" applyNumberFormat="1" applyFont="1" applyFill="1" applyBorder="1" applyAlignment="1">
      <alignment/>
    </xf>
    <xf numFmtId="4" fontId="0" fillId="19" borderId="10" xfId="0" applyNumberForma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4" fontId="10" fillId="19" borderId="11" xfId="0" applyNumberFormat="1" applyFont="1" applyFill="1" applyBorder="1" applyAlignment="1">
      <alignment/>
    </xf>
    <xf numFmtId="4" fontId="0" fillId="19" borderId="11" xfId="0" applyNumberFormat="1" applyFont="1" applyFill="1" applyBorder="1" applyAlignment="1">
      <alignment/>
    </xf>
    <xf numFmtId="4" fontId="11" fillId="19" borderId="11" xfId="0" applyNumberFormat="1" applyFont="1" applyFill="1" applyBorder="1" applyAlignment="1">
      <alignment/>
    </xf>
    <xf numFmtId="4" fontId="6" fillId="19" borderId="11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4" fontId="0" fillId="19" borderId="0" xfId="0" applyNumberFormat="1" applyFill="1" applyAlignment="1">
      <alignment/>
    </xf>
    <xf numFmtId="4" fontId="4" fillId="35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" fontId="10" fillId="0" borderId="10" xfId="0" applyNumberFormat="1" applyFont="1" applyBorder="1" applyAlignment="1">
      <alignment/>
    </xf>
    <xf numFmtId="3" fontId="10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0" fillId="35" borderId="11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left" wrapText="1"/>
    </xf>
    <xf numFmtId="4" fontId="0" fillId="35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0" fillId="8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18" borderId="15" xfId="0" applyNumberFormat="1" applyFont="1" applyFill="1" applyBorder="1" applyAlignment="1">
      <alignment/>
    </xf>
    <xf numFmtId="4" fontId="6" fillId="18" borderId="16" xfId="0" applyNumberFormat="1" applyFont="1" applyFill="1" applyBorder="1" applyAlignment="1">
      <alignment/>
    </xf>
    <xf numFmtId="4" fontId="10" fillId="18" borderId="11" xfId="0" applyNumberFormat="1" applyFont="1" applyFill="1" applyBorder="1" applyAlignment="1">
      <alignment/>
    </xf>
    <xf numFmtId="4" fontId="0" fillId="18" borderId="10" xfId="0" applyNumberFormat="1" applyFont="1" applyFill="1" applyBorder="1" applyAlignment="1">
      <alignment/>
    </xf>
    <xf numFmtId="4" fontId="10" fillId="18" borderId="10" xfId="0" applyNumberFormat="1" applyFont="1" applyFill="1" applyBorder="1" applyAlignment="1">
      <alignment/>
    </xf>
    <xf numFmtId="4" fontId="1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4" fontId="2" fillId="18" borderId="10" xfId="0" applyNumberFormat="1" applyFont="1" applyFill="1" applyBorder="1" applyAlignment="1">
      <alignment/>
    </xf>
    <xf numFmtId="4" fontId="6" fillId="18" borderId="10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0" fontId="0" fillId="18" borderId="17" xfId="0" applyFont="1" applyFill="1" applyBorder="1" applyAlignment="1">
      <alignment/>
    </xf>
    <xf numFmtId="3" fontId="6" fillId="18" borderId="10" xfId="0" applyNumberFormat="1" applyFont="1" applyFill="1" applyBorder="1" applyAlignment="1">
      <alignment/>
    </xf>
    <xf numFmtId="14" fontId="6" fillId="18" borderId="13" xfId="0" applyNumberFormat="1" applyFont="1" applyFill="1" applyBorder="1" applyAlignment="1">
      <alignment/>
    </xf>
    <xf numFmtId="0" fontId="6" fillId="18" borderId="13" xfId="0" applyFont="1" applyFill="1" applyBorder="1" applyAlignment="1">
      <alignment/>
    </xf>
    <xf numFmtId="0" fontId="6" fillId="18" borderId="12" xfId="0" applyFont="1" applyFill="1" applyBorder="1" applyAlignment="1">
      <alignment/>
    </xf>
    <xf numFmtId="4" fontId="10" fillId="18" borderId="0" xfId="0" applyNumberFormat="1" applyFont="1" applyFill="1" applyBorder="1" applyAlignment="1">
      <alignment/>
    </xf>
    <xf numFmtId="4" fontId="10" fillId="18" borderId="13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10" fillId="35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6" fillId="33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/>
    </xf>
    <xf numFmtId="4" fontId="11" fillId="19" borderId="10" xfId="0" applyNumberFormat="1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4" fontId="11" fillId="18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6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3" fontId="12" fillId="35" borderId="0" xfId="0" applyNumberFormat="1" applyFont="1" applyFill="1" applyBorder="1" applyAlignment="1">
      <alignment horizontal="left"/>
    </xf>
    <xf numFmtId="0" fontId="12" fillId="35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14" fontId="14" fillId="34" borderId="13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164" fontId="12" fillId="0" borderId="13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4" fontId="12" fillId="0" borderId="13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14" fontId="10" fillId="18" borderId="13" xfId="0" applyNumberFormat="1" applyFont="1" applyFill="1" applyBorder="1" applyAlignment="1">
      <alignment/>
    </xf>
    <xf numFmtId="0" fontId="10" fillId="18" borderId="13" xfId="0" applyFont="1" applyFill="1" applyBorder="1" applyAlignment="1">
      <alignment/>
    </xf>
    <xf numFmtId="0" fontId="10" fillId="18" borderId="12" xfId="0" applyFont="1" applyFill="1" applyBorder="1" applyAlignment="1">
      <alignment/>
    </xf>
    <xf numFmtId="0" fontId="6" fillId="18" borderId="13" xfId="0" applyFont="1" applyFill="1" applyBorder="1" applyAlignment="1">
      <alignment vertical="center"/>
    </xf>
    <xf numFmtId="0" fontId="2" fillId="18" borderId="13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14" fontId="6" fillId="18" borderId="13" xfId="0" applyNumberFormat="1" applyFont="1" applyFill="1" applyBorder="1" applyAlignment="1">
      <alignment/>
    </xf>
    <xf numFmtId="0" fontId="6" fillId="18" borderId="13" xfId="0" applyFont="1" applyFill="1" applyBorder="1" applyAlignment="1">
      <alignment/>
    </xf>
    <xf numFmtId="0" fontId="6" fillId="18" borderId="12" xfId="0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8"/>
  <sheetViews>
    <sheetView tabSelected="1" zoomScalePageLayoutView="0" workbookViewId="0" topLeftCell="A269">
      <selection activeCell="G283" sqref="G283"/>
    </sheetView>
  </sheetViews>
  <sheetFormatPr defaultColWidth="9.140625" defaultRowHeight="12.75"/>
  <cols>
    <col min="1" max="1" width="0.42578125" style="0" customWidth="1"/>
    <col min="2" max="2" width="9.8515625" style="0" customWidth="1"/>
    <col min="3" max="3" width="7.140625" style="0" customWidth="1"/>
    <col min="4" max="4" width="36.421875" style="0" customWidth="1"/>
    <col min="5" max="6" width="12.421875" style="0" customWidth="1"/>
    <col min="7" max="7" width="13.28125" style="46" customWidth="1"/>
    <col min="8" max="8" width="14.421875" style="46" hidden="1" customWidth="1"/>
    <col min="9" max="9" width="15.00390625" style="138" customWidth="1"/>
    <col min="10" max="10" width="13.140625" style="0" customWidth="1"/>
    <col min="11" max="11" width="12.00390625" style="0" customWidth="1"/>
  </cols>
  <sheetData>
    <row r="1" spans="2:9" ht="23.25">
      <c r="B1" s="5" t="s">
        <v>259</v>
      </c>
      <c r="C1" s="6"/>
      <c r="D1" s="5"/>
      <c r="E1" s="12"/>
      <c r="F1" s="12"/>
      <c r="G1" s="50"/>
      <c r="H1" s="37"/>
      <c r="I1" s="139"/>
    </row>
    <row r="2" spans="2:9" ht="14.25" customHeight="1">
      <c r="B2" s="5"/>
      <c r="C2" s="6"/>
      <c r="D2" s="5"/>
      <c r="E2" s="12"/>
      <c r="F2" s="12"/>
      <c r="G2" s="50"/>
      <c r="H2" s="37"/>
      <c r="I2" s="139"/>
    </row>
    <row r="3" spans="2:9" ht="15">
      <c r="B3" s="1"/>
      <c r="C3" s="2"/>
      <c r="D3" s="3"/>
      <c r="E3" s="4"/>
      <c r="F3" s="4"/>
      <c r="G3" s="38"/>
      <c r="H3" s="38" t="s">
        <v>0</v>
      </c>
      <c r="I3" s="140"/>
    </row>
    <row r="4" spans="1:11" ht="38.25">
      <c r="A4" s="47"/>
      <c r="B4" s="68" t="s">
        <v>1</v>
      </c>
      <c r="C4" s="69"/>
      <c r="D4" s="11"/>
      <c r="E4" s="66" t="s">
        <v>213</v>
      </c>
      <c r="F4" s="66" t="s">
        <v>214</v>
      </c>
      <c r="G4" s="67" t="s">
        <v>215</v>
      </c>
      <c r="H4" s="67"/>
      <c r="I4" s="129" t="s">
        <v>216</v>
      </c>
      <c r="J4" s="66" t="s">
        <v>185</v>
      </c>
      <c r="K4" s="66" t="s">
        <v>217</v>
      </c>
    </row>
    <row r="5" spans="1:11" ht="15">
      <c r="A5" s="47"/>
      <c r="B5" s="62"/>
      <c r="C5" s="10"/>
      <c r="D5" s="9"/>
      <c r="E5" s="123" t="s">
        <v>51</v>
      </c>
      <c r="F5" s="123" t="s">
        <v>51</v>
      </c>
      <c r="G5" s="124" t="s">
        <v>50</v>
      </c>
      <c r="H5" s="124" t="s">
        <v>50</v>
      </c>
      <c r="I5" s="124" t="s">
        <v>50</v>
      </c>
      <c r="J5" s="124" t="s">
        <v>50</v>
      </c>
      <c r="K5" s="124" t="s">
        <v>50</v>
      </c>
    </row>
    <row r="6" spans="1:11" ht="12.75">
      <c r="A6" s="47"/>
      <c r="B6" s="199" t="s">
        <v>52</v>
      </c>
      <c r="C6" s="200"/>
      <c r="D6" s="201"/>
      <c r="E6" s="21"/>
      <c r="F6" s="21"/>
      <c r="G6" s="39"/>
      <c r="H6" s="39"/>
      <c r="I6" s="130"/>
      <c r="J6" s="13"/>
      <c r="K6" s="13"/>
    </row>
    <row r="7" spans="1:11" ht="13.5" customHeight="1">
      <c r="A7" s="47"/>
      <c r="B7" s="70" t="s">
        <v>53</v>
      </c>
      <c r="C7" s="71"/>
      <c r="D7" s="72"/>
      <c r="E7" s="22"/>
      <c r="F7" s="22"/>
      <c r="G7" s="42"/>
      <c r="H7" s="40"/>
      <c r="I7" s="130"/>
      <c r="J7" s="22"/>
      <c r="K7" s="47"/>
    </row>
    <row r="8" spans="1:11" ht="15" customHeight="1">
      <c r="A8" s="47"/>
      <c r="B8" s="73"/>
      <c r="C8" s="74"/>
      <c r="D8" s="75"/>
      <c r="E8" s="22"/>
      <c r="F8" s="22"/>
      <c r="G8" s="42"/>
      <c r="H8" s="40"/>
      <c r="I8" s="130"/>
      <c r="J8" s="22"/>
      <c r="K8" s="47"/>
    </row>
    <row r="9" spans="1:11" ht="23.25" customHeight="1">
      <c r="A9" s="47"/>
      <c r="B9" s="82" t="s">
        <v>218</v>
      </c>
      <c r="C9" s="74">
        <v>611</v>
      </c>
      <c r="D9" s="75" t="s">
        <v>2</v>
      </c>
      <c r="E9" s="42">
        <v>70500</v>
      </c>
      <c r="F9" s="40">
        <v>70500</v>
      </c>
      <c r="G9" s="40">
        <v>65760.94</v>
      </c>
      <c r="H9" s="41"/>
      <c r="I9" s="130">
        <v>72000</v>
      </c>
      <c r="J9" s="20">
        <v>72000</v>
      </c>
      <c r="K9" s="47">
        <v>74500</v>
      </c>
    </row>
    <row r="10" spans="1:11" ht="15" customHeight="1">
      <c r="A10" s="47"/>
      <c r="B10" s="77"/>
      <c r="C10" s="78">
        <v>620</v>
      </c>
      <c r="D10" s="75" t="s">
        <v>3</v>
      </c>
      <c r="E10" s="42">
        <v>24634</v>
      </c>
      <c r="F10" s="40">
        <v>24634</v>
      </c>
      <c r="G10" s="40">
        <v>23016.32</v>
      </c>
      <c r="H10" s="41"/>
      <c r="I10" s="130">
        <v>25200</v>
      </c>
      <c r="J10" s="20">
        <v>25164</v>
      </c>
      <c r="K10" s="59">
        <v>26038</v>
      </c>
    </row>
    <row r="11" spans="1:11" ht="15" customHeight="1">
      <c r="A11" s="47"/>
      <c r="B11" s="77"/>
      <c r="C11" s="78"/>
      <c r="D11" s="75" t="s">
        <v>203</v>
      </c>
      <c r="E11" s="42">
        <v>1465</v>
      </c>
      <c r="F11" s="40">
        <v>1465</v>
      </c>
      <c r="G11" s="40">
        <v>1464.35</v>
      </c>
      <c r="H11" s="41"/>
      <c r="I11" s="130">
        <v>1465</v>
      </c>
      <c r="J11" s="20">
        <v>1465</v>
      </c>
      <c r="K11" s="47">
        <v>1465</v>
      </c>
    </row>
    <row r="12" spans="1:11" ht="15" customHeight="1">
      <c r="A12" s="47"/>
      <c r="B12" s="77"/>
      <c r="C12" s="78"/>
      <c r="D12" s="75" t="s">
        <v>239</v>
      </c>
      <c r="E12" s="42"/>
      <c r="F12" s="40"/>
      <c r="G12" s="40">
        <v>3571.89</v>
      </c>
      <c r="H12" s="41"/>
      <c r="I12" s="130">
        <v>2258.28</v>
      </c>
      <c r="J12" s="20"/>
      <c r="K12" s="47"/>
    </row>
    <row r="13" spans="1:11" ht="12.75">
      <c r="A13" s="47"/>
      <c r="B13" s="77"/>
      <c r="C13" s="79">
        <v>631</v>
      </c>
      <c r="D13" s="80" t="s">
        <v>4</v>
      </c>
      <c r="E13" s="151">
        <v>100</v>
      </c>
      <c r="F13" s="152">
        <v>100</v>
      </c>
      <c r="G13" s="36">
        <v>0</v>
      </c>
      <c r="H13" s="41"/>
      <c r="I13" s="131">
        <v>100</v>
      </c>
      <c r="J13" s="20">
        <v>100</v>
      </c>
      <c r="K13" s="59">
        <v>100</v>
      </c>
    </row>
    <row r="14" spans="1:11" ht="13.5" customHeight="1">
      <c r="A14" s="47"/>
      <c r="B14" s="77"/>
      <c r="C14" s="81">
        <v>632001</v>
      </c>
      <c r="D14" s="64" t="s">
        <v>30</v>
      </c>
      <c r="E14" s="151">
        <v>4200</v>
      </c>
      <c r="F14" s="152">
        <v>4200</v>
      </c>
      <c r="G14" s="36">
        <v>5225.76</v>
      </c>
      <c r="H14" s="41"/>
      <c r="I14" s="131">
        <v>5000</v>
      </c>
      <c r="J14" s="20">
        <v>4200</v>
      </c>
      <c r="K14" s="59">
        <v>4300</v>
      </c>
    </row>
    <row r="15" spans="1:11" ht="13.5" customHeight="1">
      <c r="A15" s="47"/>
      <c r="B15" s="77"/>
      <c r="C15" s="81">
        <v>632002</v>
      </c>
      <c r="D15" s="64" t="s">
        <v>31</v>
      </c>
      <c r="E15" s="151">
        <v>4300</v>
      </c>
      <c r="F15" s="152">
        <v>4300</v>
      </c>
      <c r="G15" s="36">
        <v>5201.04</v>
      </c>
      <c r="H15" s="41"/>
      <c r="I15" s="131">
        <v>4350</v>
      </c>
      <c r="J15" s="20">
        <v>4300</v>
      </c>
      <c r="K15" s="59">
        <v>4300</v>
      </c>
    </row>
    <row r="16" spans="1:11" ht="12.75">
      <c r="A16" s="47"/>
      <c r="B16" s="77"/>
      <c r="C16" s="81">
        <v>632003</v>
      </c>
      <c r="D16" s="64" t="s">
        <v>241</v>
      </c>
      <c r="E16" s="58">
        <v>2000</v>
      </c>
      <c r="F16" s="36">
        <v>2000</v>
      </c>
      <c r="G16" s="36">
        <v>1985.97</v>
      </c>
      <c r="H16" s="36"/>
      <c r="I16" s="132">
        <v>2000</v>
      </c>
      <c r="J16" s="20">
        <v>2000</v>
      </c>
      <c r="K16" s="59">
        <v>2000</v>
      </c>
    </row>
    <row r="17" spans="1:11" ht="12.75">
      <c r="A17" s="47"/>
      <c r="B17" s="77"/>
      <c r="C17" s="81"/>
      <c r="D17" s="64" t="s">
        <v>32</v>
      </c>
      <c r="E17" s="58">
        <v>280</v>
      </c>
      <c r="F17" s="36">
        <v>280</v>
      </c>
      <c r="G17" s="36">
        <v>252.4</v>
      </c>
      <c r="H17" s="36"/>
      <c r="I17" s="132">
        <v>280</v>
      </c>
      <c r="J17" s="20">
        <v>280</v>
      </c>
      <c r="K17" s="59">
        <v>280</v>
      </c>
    </row>
    <row r="18" spans="1:11" ht="15" customHeight="1">
      <c r="A18" s="47"/>
      <c r="B18" s="77"/>
      <c r="C18" s="81">
        <v>632003</v>
      </c>
      <c r="D18" s="64" t="s">
        <v>33</v>
      </c>
      <c r="E18" s="58">
        <v>600</v>
      </c>
      <c r="F18" s="36">
        <v>600</v>
      </c>
      <c r="G18" s="36">
        <v>601.54</v>
      </c>
      <c r="H18" s="36"/>
      <c r="I18" s="132">
        <v>600</v>
      </c>
      <c r="J18" s="20">
        <v>660</v>
      </c>
      <c r="K18" s="59">
        <v>670</v>
      </c>
    </row>
    <row r="19" spans="1:11" ht="18" customHeight="1">
      <c r="A19" s="47"/>
      <c r="B19" s="77"/>
      <c r="C19" s="81">
        <v>637004</v>
      </c>
      <c r="D19" s="64" t="s">
        <v>189</v>
      </c>
      <c r="E19" s="58">
        <v>4250</v>
      </c>
      <c r="F19" s="36">
        <v>4250</v>
      </c>
      <c r="G19" s="36">
        <v>6260.28</v>
      </c>
      <c r="H19" s="36"/>
      <c r="I19" s="132">
        <v>4250</v>
      </c>
      <c r="J19" s="20">
        <v>4250</v>
      </c>
      <c r="K19" s="59">
        <v>4250</v>
      </c>
    </row>
    <row r="20" spans="1:11" ht="22.5" customHeight="1">
      <c r="A20" s="47"/>
      <c r="B20" s="77"/>
      <c r="C20" s="81">
        <v>637004</v>
      </c>
      <c r="D20" s="64" t="s">
        <v>242</v>
      </c>
      <c r="E20" s="58">
        <v>1000</v>
      </c>
      <c r="F20" s="36">
        <v>1000</v>
      </c>
      <c r="G20" s="36">
        <v>1380.38</v>
      </c>
      <c r="H20" s="36"/>
      <c r="I20" s="132">
        <v>1500</v>
      </c>
      <c r="J20" s="20">
        <v>1000</v>
      </c>
      <c r="K20" s="59">
        <v>1275</v>
      </c>
    </row>
    <row r="21" spans="1:11" ht="27" customHeight="1">
      <c r="A21" s="47"/>
      <c r="B21" s="77"/>
      <c r="C21" s="81">
        <v>637005</v>
      </c>
      <c r="D21" s="64" t="s">
        <v>240</v>
      </c>
      <c r="E21" s="58">
        <v>1000</v>
      </c>
      <c r="F21" s="36">
        <v>1000</v>
      </c>
      <c r="G21" s="36">
        <v>1540</v>
      </c>
      <c r="H21" s="36"/>
      <c r="I21" s="132">
        <v>6500</v>
      </c>
      <c r="J21" s="20">
        <v>1000</v>
      </c>
      <c r="K21" s="59">
        <v>1000</v>
      </c>
    </row>
    <row r="22" spans="1:11" ht="12.75" customHeight="1">
      <c r="A22" s="47"/>
      <c r="B22" s="76"/>
      <c r="C22" s="81">
        <v>637012</v>
      </c>
      <c r="D22" s="64" t="s">
        <v>184</v>
      </c>
      <c r="E22" s="58">
        <v>50</v>
      </c>
      <c r="F22" s="36">
        <v>50</v>
      </c>
      <c r="G22" s="36">
        <v>0</v>
      </c>
      <c r="H22" s="36"/>
      <c r="I22" s="132">
        <v>50</v>
      </c>
      <c r="J22" s="20">
        <v>75</v>
      </c>
      <c r="K22" s="59">
        <v>100</v>
      </c>
    </row>
    <row r="23" spans="1:11" ht="15" customHeight="1">
      <c r="A23" s="47"/>
      <c r="B23" s="76"/>
      <c r="C23" s="81">
        <v>637016</v>
      </c>
      <c r="D23" s="64" t="s">
        <v>13</v>
      </c>
      <c r="E23" s="58">
        <v>400</v>
      </c>
      <c r="F23" s="36">
        <v>400</v>
      </c>
      <c r="G23" s="36">
        <v>528.77</v>
      </c>
      <c r="H23" s="36"/>
      <c r="I23" s="132">
        <v>600</v>
      </c>
      <c r="J23" s="20">
        <v>400</v>
      </c>
      <c r="K23" s="59">
        <v>670</v>
      </c>
    </row>
    <row r="24" spans="1:11" ht="12" customHeight="1">
      <c r="A24" s="47"/>
      <c r="B24" s="76"/>
      <c r="C24" s="81"/>
      <c r="D24" s="75" t="s">
        <v>59</v>
      </c>
      <c r="E24" s="28">
        <f>SUM(E13:E23)</f>
        <v>18180</v>
      </c>
      <c r="F24" s="26">
        <f>SUM(F13:F23)</f>
        <v>18180</v>
      </c>
      <c r="G24" s="26">
        <f>SUM(G13:G22)</f>
        <v>22447.37</v>
      </c>
      <c r="H24" s="26">
        <f>SUM(H13:H23)</f>
        <v>0</v>
      </c>
      <c r="I24" s="133">
        <f>SUM(I13:I23)</f>
        <v>25230</v>
      </c>
      <c r="J24" s="28">
        <f>SUM(J13:J23)</f>
        <v>18265</v>
      </c>
      <c r="K24" s="42">
        <f>SUM(K13:K23)</f>
        <v>18945</v>
      </c>
    </row>
    <row r="25" spans="1:11" ht="14.25" customHeight="1">
      <c r="A25" s="47"/>
      <c r="B25" s="82" t="s">
        <v>54</v>
      </c>
      <c r="C25" s="81">
        <v>651002</v>
      </c>
      <c r="D25" s="64" t="s">
        <v>188</v>
      </c>
      <c r="E25" s="57">
        <v>8500</v>
      </c>
      <c r="F25" s="25">
        <v>8500</v>
      </c>
      <c r="G25" s="25">
        <v>7801.95</v>
      </c>
      <c r="H25" s="26"/>
      <c r="I25" s="134">
        <v>8500</v>
      </c>
      <c r="J25" s="20">
        <v>8400</v>
      </c>
      <c r="K25" s="20">
        <v>8300</v>
      </c>
    </row>
    <row r="26" spans="1:11" ht="15.75" customHeight="1">
      <c r="A26" s="47"/>
      <c r="B26" s="82" t="s">
        <v>54</v>
      </c>
      <c r="C26" s="81">
        <v>651002</v>
      </c>
      <c r="D26" s="64" t="s">
        <v>220</v>
      </c>
      <c r="E26" s="58">
        <v>2900</v>
      </c>
      <c r="F26" s="36">
        <v>2900</v>
      </c>
      <c r="G26" s="36">
        <v>14289.89</v>
      </c>
      <c r="H26" s="36"/>
      <c r="I26" s="132">
        <v>13000</v>
      </c>
      <c r="J26" s="20">
        <v>12000</v>
      </c>
      <c r="K26" s="59">
        <v>11000</v>
      </c>
    </row>
    <row r="27" spans="1:11" ht="13.5" customHeight="1">
      <c r="A27" s="47"/>
      <c r="B27" s="180"/>
      <c r="C27" s="81"/>
      <c r="D27" s="75" t="s">
        <v>60</v>
      </c>
      <c r="E27" s="56">
        <f aca="true" t="shared" si="0" ref="E27:K27">SUM(E25:E26)</f>
        <v>11400</v>
      </c>
      <c r="F27" s="49">
        <f t="shared" si="0"/>
        <v>11400</v>
      </c>
      <c r="G27" s="49">
        <f t="shared" si="0"/>
        <v>22091.84</v>
      </c>
      <c r="H27" s="49">
        <f t="shared" si="0"/>
        <v>0</v>
      </c>
      <c r="I27" s="181">
        <f t="shared" si="0"/>
        <v>21500</v>
      </c>
      <c r="J27" s="56">
        <f t="shared" si="0"/>
        <v>20400</v>
      </c>
      <c r="K27" s="56">
        <f t="shared" si="0"/>
        <v>19300</v>
      </c>
    </row>
    <row r="28" spans="1:11" ht="14.25" customHeight="1">
      <c r="A28" s="47"/>
      <c r="B28" s="84" t="s">
        <v>141</v>
      </c>
      <c r="C28" s="81"/>
      <c r="D28" s="84"/>
      <c r="E28" s="42">
        <f>E9+E10+E11+E24+E27+E12</f>
        <v>126179</v>
      </c>
      <c r="F28" s="40">
        <f>F9+F10+F11+F24+F27+F12</f>
        <v>126179</v>
      </c>
      <c r="G28" s="40">
        <f>G9+G10+G11+G24+G27+G12</f>
        <v>138352.71000000002</v>
      </c>
      <c r="H28" s="40">
        <f>H9+H10+H24+H26</f>
        <v>0</v>
      </c>
      <c r="I28" s="130">
        <f>I9+I10+I11+I24+I27+I12</f>
        <v>147653.28</v>
      </c>
      <c r="J28" s="130">
        <f>J9+J10+J11+J24+J27+J12</f>
        <v>137294</v>
      </c>
      <c r="K28" s="130">
        <f>K9+K10+K11+K24+K27+K12</f>
        <v>140248</v>
      </c>
    </row>
    <row r="29" spans="1:11" ht="2.25" customHeight="1" hidden="1">
      <c r="A29" s="47"/>
      <c r="B29" s="83"/>
      <c r="C29" s="81"/>
      <c r="D29" s="84"/>
      <c r="E29" s="42"/>
      <c r="F29" s="40"/>
      <c r="G29" s="40"/>
      <c r="H29" s="40"/>
      <c r="I29" s="130"/>
      <c r="J29" s="20">
        <f>I29+I29*5%</f>
        <v>0</v>
      </c>
      <c r="K29" s="59">
        <f>J29+J29*5%</f>
        <v>0</v>
      </c>
    </row>
    <row r="30" spans="1:11" ht="44.25" customHeight="1">
      <c r="A30" s="47"/>
      <c r="B30" s="68"/>
      <c r="C30" s="69"/>
      <c r="D30" s="11"/>
      <c r="E30" s="66" t="s">
        <v>213</v>
      </c>
      <c r="F30" s="66" t="s">
        <v>214</v>
      </c>
      <c r="G30" s="67" t="s">
        <v>215</v>
      </c>
      <c r="H30" s="67"/>
      <c r="I30" s="129" t="s">
        <v>216</v>
      </c>
      <c r="J30" s="66" t="s">
        <v>185</v>
      </c>
      <c r="K30" s="66" t="s">
        <v>217</v>
      </c>
    </row>
    <row r="31" spans="1:11" ht="13.5" customHeight="1">
      <c r="A31" s="47"/>
      <c r="B31" s="62"/>
      <c r="C31" s="10"/>
      <c r="D31" s="9"/>
      <c r="E31" s="123" t="s">
        <v>51</v>
      </c>
      <c r="F31" s="123" t="s">
        <v>51</v>
      </c>
      <c r="G31" s="123" t="s">
        <v>51</v>
      </c>
      <c r="H31" s="123" t="s">
        <v>51</v>
      </c>
      <c r="I31" s="123" t="s">
        <v>51</v>
      </c>
      <c r="J31" s="124" t="s">
        <v>50</v>
      </c>
      <c r="K31" s="124" t="s">
        <v>50</v>
      </c>
    </row>
    <row r="32" spans="1:11" ht="17.25" customHeight="1">
      <c r="A32" s="47"/>
      <c r="B32" s="85"/>
      <c r="C32" s="86"/>
      <c r="D32" s="87" t="s">
        <v>24</v>
      </c>
      <c r="E32" s="159"/>
      <c r="F32" s="153"/>
      <c r="G32" s="51"/>
      <c r="H32" s="39"/>
      <c r="I32" s="130"/>
      <c r="J32" s="39"/>
      <c r="K32" s="39"/>
    </row>
    <row r="33" spans="1:11" ht="17.25" customHeight="1">
      <c r="A33" s="47"/>
      <c r="B33" s="82" t="s">
        <v>218</v>
      </c>
      <c r="C33" s="81">
        <v>717</v>
      </c>
      <c r="D33" s="64"/>
      <c r="E33" s="58"/>
      <c r="F33" s="36"/>
      <c r="G33" s="36"/>
      <c r="H33" s="40"/>
      <c r="I33" s="132"/>
      <c r="J33" s="20">
        <f>I33+I33*5%</f>
        <v>0</v>
      </c>
      <c r="K33" s="59">
        <f>J33+J33*5%</f>
        <v>0</v>
      </c>
    </row>
    <row r="34" spans="1:11" ht="17.25" customHeight="1">
      <c r="A34" s="47"/>
      <c r="B34" s="76"/>
      <c r="C34" s="81"/>
      <c r="D34" s="64" t="s">
        <v>233</v>
      </c>
      <c r="E34" s="58"/>
      <c r="F34" s="36"/>
      <c r="G34" s="36"/>
      <c r="H34" s="40"/>
      <c r="I34" s="132">
        <v>300000</v>
      </c>
      <c r="J34" s="20">
        <v>0</v>
      </c>
      <c r="K34" s="59">
        <v>0</v>
      </c>
    </row>
    <row r="35" spans="1:11" ht="17.25" customHeight="1">
      <c r="A35" s="47"/>
      <c r="B35" s="76"/>
      <c r="C35" s="81"/>
      <c r="D35" s="64" t="s">
        <v>195</v>
      </c>
      <c r="E35" s="58">
        <v>50000</v>
      </c>
      <c r="F35" s="36">
        <v>50000</v>
      </c>
      <c r="G35" s="36">
        <v>49962.14</v>
      </c>
      <c r="H35" s="40"/>
      <c r="I35" s="132">
        <v>0</v>
      </c>
      <c r="J35" s="20">
        <v>0</v>
      </c>
      <c r="K35" s="59">
        <v>0</v>
      </c>
    </row>
    <row r="36" spans="1:11" ht="17.25" customHeight="1">
      <c r="A36" s="47"/>
      <c r="B36" s="76"/>
      <c r="C36" s="81"/>
      <c r="D36" s="64" t="s">
        <v>196</v>
      </c>
      <c r="E36" s="58">
        <v>2632</v>
      </c>
      <c r="F36" s="36">
        <v>2632</v>
      </c>
      <c r="G36" s="36">
        <v>2631.6</v>
      </c>
      <c r="H36" s="40"/>
      <c r="I36" s="132">
        <v>0</v>
      </c>
      <c r="J36" s="20">
        <v>0</v>
      </c>
      <c r="K36" s="59">
        <v>0</v>
      </c>
    </row>
    <row r="37" spans="1:11" ht="17.25" customHeight="1">
      <c r="A37" s="47"/>
      <c r="B37" s="76"/>
      <c r="C37" s="81"/>
      <c r="D37" s="64" t="s">
        <v>197</v>
      </c>
      <c r="E37" s="58">
        <v>12000</v>
      </c>
      <c r="F37" s="36">
        <v>12000</v>
      </c>
      <c r="G37" s="36">
        <v>10581.5</v>
      </c>
      <c r="H37" s="40"/>
      <c r="I37" s="132">
        <v>0</v>
      </c>
      <c r="J37" s="20">
        <v>0</v>
      </c>
      <c r="K37" s="59">
        <v>0</v>
      </c>
    </row>
    <row r="38" spans="1:11" ht="18" customHeight="1">
      <c r="A38" s="47"/>
      <c r="B38" s="76"/>
      <c r="C38" s="81"/>
      <c r="D38" s="64" t="s">
        <v>198</v>
      </c>
      <c r="E38" s="58">
        <v>0</v>
      </c>
      <c r="F38" s="36">
        <v>37963</v>
      </c>
      <c r="G38" s="36">
        <v>38032.37</v>
      </c>
      <c r="H38" s="40"/>
      <c r="I38" s="132">
        <v>0</v>
      </c>
      <c r="J38" s="20">
        <v>0</v>
      </c>
      <c r="K38" s="59">
        <v>0</v>
      </c>
    </row>
    <row r="39" spans="1:11" ht="24" customHeight="1">
      <c r="A39" s="47"/>
      <c r="B39" s="76"/>
      <c r="C39" s="81"/>
      <c r="D39" s="64" t="s">
        <v>224</v>
      </c>
      <c r="E39" s="58"/>
      <c r="F39" s="36">
        <v>800</v>
      </c>
      <c r="G39" s="36">
        <v>747.96</v>
      </c>
      <c r="H39" s="40"/>
      <c r="I39" s="132">
        <v>0</v>
      </c>
      <c r="J39" s="20"/>
      <c r="K39" s="59"/>
    </row>
    <row r="40" spans="1:11" ht="17.25" customHeight="1">
      <c r="A40" s="47"/>
      <c r="B40" s="76"/>
      <c r="C40" s="81"/>
      <c r="D40" s="64" t="s">
        <v>225</v>
      </c>
      <c r="E40" s="58"/>
      <c r="F40" s="36">
        <v>1000</v>
      </c>
      <c r="G40" s="36">
        <v>0</v>
      </c>
      <c r="H40" s="40"/>
      <c r="I40" s="132">
        <v>0</v>
      </c>
      <c r="J40" s="20"/>
      <c r="K40" s="59"/>
    </row>
    <row r="41" spans="1:11" ht="17.25" customHeight="1">
      <c r="A41" s="47"/>
      <c r="B41" s="76"/>
      <c r="C41" s="81"/>
      <c r="D41" s="64" t="s">
        <v>199</v>
      </c>
      <c r="E41" s="58">
        <v>9000</v>
      </c>
      <c r="F41" s="36">
        <v>5500</v>
      </c>
      <c r="G41" s="36">
        <v>5509.17</v>
      </c>
      <c r="H41" s="40"/>
      <c r="I41" s="132">
        <v>0</v>
      </c>
      <c r="J41" s="20">
        <v>0</v>
      </c>
      <c r="K41" s="59">
        <v>0</v>
      </c>
    </row>
    <row r="42" spans="1:11" ht="17.25" customHeight="1">
      <c r="A42" s="47"/>
      <c r="B42" s="76"/>
      <c r="C42" s="81"/>
      <c r="D42" s="64" t="s">
        <v>200</v>
      </c>
      <c r="E42" s="58">
        <v>0</v>
      </c>
      <c r="F42" s="36">
        <v>0</v>
      </c>
      <c r="G42" s="36">
        <v>0</v>
      </c>
      <c r="H42" s="40"/>
      <c r="I42" s="132">
        <v>0</v>
      </c>
      <c r="J42" s="20">
        <v>0</v>
      </c>
      <c r="K42" s="59">
        <v>0</v>
      </c>
    </row>
    <row r="43" spans="1:11" ht="17.25" customHeight="1">
      <c r="A43" s="47"/>
      <c r="B43" s="76"/>
      <c r="C43" s="81"/>
      <c r="D43" s="64" t="s">
        <v>174</v>
      </c>
      <c r="E43" s="58">
        <v>6696</v>
      </c>
      <c r="F43" s="36">
        <v>6696</v>
      </c>
      <c r="G43" s="36">
        <v>5496.28</v>
      </c>
      <c r="H43" s="40"/>
      <c r="I43" s="132">
        <v>0</v>
      </c>
      <c r="J43" s="20">
        <v>0</v>
      </c>
      <c r="K43" s="59">
        <v>0</v>
      </c>
    </row>
    <row r="44" spans="1:11" ht="23.25" customHeight="1">
      <c r="A44" s="47"/>
      <c r="B44" s="88"/>
      <c r="C44" s="89"/>
      <c r="D44" s="90" t="s">
        <v>176</v>
      </c>
      <c r="E44" s="48">
        <f aca="true" t="shared" si="1" ref="E44:K44">SUM(E33:E43)</f>
        <v>80328</v>
      </c>
      <c r="F44" s="154">
        <f>SUM(F33:F43)</f>
        <v>116591</v>
      </c>
      <c r="G44" s="48">
        <f t="shared" si="1"/>
        <v>112961.02</v>
      </c>
      <c r="H44" s="48">
        <f t="shared" si="1"/>
        <v>0</v>
      </c>
      <c r="I44" s="136">
        <f t="shared" si="1"/>
        <v>300000</v>
      </c>
      <c r="J44" s="48">
        <f t="shared" si="1"/>
        <v>0</v>
      </c>
      <c r="K44" s="147">
        <f t="shared" si="1"/>
        <v>0</v>
      </c>
    </row>
    <row r="45" spans="1:11" ht="7.5" customHeight="1">
      <c r="A45" s="47"/>
      <c r="B45" s="76"/>
      <c r="C45" s="91"/>
      <c r="D45" s="64"/>
      <c r="E45" s="42"/>
      <c r="F45" s="40"/>
      <c r="G45" s="36"/>
      <c r="H45" s="40"/>
      <c r="I45" s="130"/>
      <c r="J45" s="20"/>
      <c r="K45" s="59"/>
    </row>
    <row r="46" spans="1:11" ht="6.75" customHeight="1">
      <c r="A46" s="47"/>
      <c r="B46" s="76"/>
      <c r="C46" s="92"/>
      <c r="D46" s="64"/>
      <c r="E46" s="42"/>
      <c r="F46" s="40"/>
      <c r="G46" s="36"/>
      <c r="H46" s="40"/>
      <c r="I46" s="130"/>
      <c r="J46" s="20"/>
      <c r="K46" s="59"/>
    </row>
    <row r="47" spans="1:11" ht="13.5" customHeight="1">
      <c r="A47" s="47"/>
      <c r="B47" s="76"/>
      <c r="C47" s="81"/>
      <c r="D47" s="75" t="s">
        <v>56</v>
      </c>
      <c r="E47" s="42"/>
      <c r="F47" s="40"/>
      <c r="G47" s="36"/>
      <c r="H47" s="40"/>
      <c r="I47" s="130"/>
      <c r="J47" s="20"/>
      <c r="K47" s="59"/>
    </row>
    <row r="48" spans="1:11" ht="15" customHeight="1">
      <c r="A48" s="47"/>
      <c r="B48" s="76"/>
      <c r="C48" s="81"/>
      <c r="D48" s="64" t="s">
        <v>223</v>
      </c>
      <c r="E48" s="58">
        <v>0</v>
      </c>
      <c r="F48" s="36">
        <v>0</v>
      </c>
      <c r="G48" s="173">
        <v>1764</v>
      </c>
      <c r="H48" s="36"/>
      <c r="I48" s="132">
        <v>1764</v>
      </c>
      <c r="J48" s="20">
        <v>0</v>
      </c>
      <c r="K48" s="59">
        <v>0</v>
      </c>
    </row>
    <row r="49" spans="1:11" ht="13.5" customHeight="1">
      <c r="A49" s="47"/>
      <c r="B49" s="76"/>
      <c r="C49" s="81"/>
      <c r="D49" s="64" t="s">
        <v>227</v>
      </c>
      <c r="E49" s="58"/>
      <c r="F49" s="36"/>
      <c r="G49" s="36"/>
      <c r="H49" s="40"/>
      <c r="I49" s="132">
        <v>32795.31</v>
      </c>
      <c r="J49" s="20">
        <v>0</v>
      </c>
      <c r="K49" s="59">
        <v>0</v>
      </c>
    </row>
    <row r="50" spans="1:11" ht="23.25" customHeight="1">
      <c r="A50" s="47"/>
      <c r="B50" s="82" t="s">
        <v>57</v>
      </c>
      <c r="C50" s="81">
        <v>821005</v>
      </c>
      <c r="D50" s="64" t="s">
        <v>25</v>
      </c>
      <c r="E50" s="58">
        <v>57000</v>
      </c>
      <c r="F50" s="36">
        <v>57000</v>
      </c>
      <c r="G50" s="36">
        <v>41064.47</v>
      </c>
      <c r="H50" s="36"/>
      <c r="I50" s="132">
        <v>57000</v>
      </c>
      <c r="J50" s="20">
        <v>60000</v>
      </c>
      <c r="K50" s="59">
        <v>70000</v>
      </c>
    </row>
    <row r="51" spans="1:11" ht="15" customHeight="1">
      <c r="A51" s="47"/>
      <c r="B51" s="76"/>
      <c r="C51" s="81"/>
      <c r="D51" s="75" t="s">
        <v>61</v>
      </c>
      <c r="E51" s="28">
        <f aca="true" t="shared" si="2" ref="E51:K51">SUM(E48:E50)</f>
        <v>57000</v>
      </c>
      <c r="F51" s="26">
        <f t="shared" si="2"/>
        <v>57000</v>
      </c>
      <c r="G51" s="26">
        <f t="shared" si="2"/>
        <v>42828.47</v>
      </c>
      <c r="H51" s="26">
        <f t="shared" si="2"/>
        <v>0</v>
      </c>
      <c r="I51" s="133">
        <f t="shared" si="2"/>
        <v>91559.31</v>
      </c>
      <c r="J51" s="28">
        <f t="shared" si="2"/>
        <v>60000</v>
      </c>
      <c r="K51" s="42">
        <f t="shared" si="2"/>
        <v>70000</v>
      </c>
    </row>
    <row r="52" spans="1:11" ht="16.5" customHeight="1">
      <c r="A52" s="47"/>
      <c r="B52" s="76"/>
      <c r="C52" s="81"/>
      <c r="D52" s="75" t="s">
        <v>58</v>
      </c>
      <c r="E52" s="55">
        <f aca="true" t="shared" si="3" ref="E52:K52">E28+E44</f>
        <v>206507</v>
      </c>
      <c r="F52" s="27">
        <f>F28+F44</f>
        <v>242770</v>
      </c>
      <c r="G52" s="27">
        <f>G28+G44</f>
        <v>251313.73000000004</v>
      </c>
      <c r="H52" s="27">
        <f t="shared" si="3"/>
        <v>0</v>
      </c>
      <c r="I52" s="135">
        <f t="shared" si="3"/>
        <v>447653.28</v>
      </c>
      <c r="J52" s="55">
        <f t="shared" si="3"/>
        <v>137294</v>
      </c>
      <c r="K52" s="56">
        <f t="shared" si="3"/>
        <v>140248</v>
      </c>
    </row>
    <row r="53" spans="1:11" ht="12.75">
      <c r="A53" s="47"/>
      <c r="B53" s="192" t="s">
        <v>62</v>
      </c>
      <c r="C53" s="195"/>
      <c r="D53" s="196"/>
      <c r="E53" s="42"/>
      <c r="F53" s="40"/>
      <c r="G53" s="36"/>
      <c r="H53" s="40"/>
      <c r="I53" s="130"/>
      <c r="J53" s="20">
        <f>I53+I53*5%</f>
        <v>0</v>
      </c>
      <c r="K53" s="59">
        <f>J53+J53*5%</f>
        <v>0</v>
      </c>
    </row>
    <row r="54" spans="1:11" ht="18" customHeight="1">
      <c r="A54" s="47"/>
      <c r="B54" s="82" t="s">
        <v>63</v>
      </c>
      <c r="C54" s="81">
        <v>637012</v>
      </c>
      <c r="D54" s="64" t="s">
        <v>187</v>
      </c>
      <c r="E54" s="58">
        <v>1600</v>
      </c>
      <c r="F54" s="36">
        <v>1600</v>
      </c>
      <c r="G54" s="36">
        <v>1691.07</v>
      </c>
      <c r="H54" s="36"/>
      <c r="I54" s="132">
        <v>1700</v>
      </c>
      <c r="J54" s="20">
        <v>1760</v>
      </c>
      <c r="K54" s="59">
        <v>1780</v>
      </c>
    </row>
    <row r="55" spans="1:11" ht="12.75">
      <c r="A55" s="47"/>
      <c r="B55" s="77"/>
      <c r="C55" s="79"/>
      <c r="D55" s="93" t="s">
        <v>64</v>
      </c>
      <c r="E55" s="55">
        <f aca="true" t="shared" si="4" ref="E55:K55">SUM(E54)</f>
        <v>1600</v>
      </c>
      <c r="F55" s="27">
        <f t="shared" si="4"/>
        <v>1600</v>
      </c>
      <c r="G55" s="27">
        <f t="shared" si="4"/>
        <v>1691.07</v>
      </c>
      <c r="H55" s="27">
        <f t="shared" si="4"/>
        <v>0</v>
      </c>
      <c r="I55" s="135">
        <f t="shared" si="4"/>
        <v>1700</v>
      </c>
      <c r="J55" s="27">
        <f t="shared" si="4"/>
        <v>1760</v>
      </c>
      <c r="K55" s="49">
        <f t="shared" si="4"/>
        <v>1780</v>
      </c>
    </row>
    <row r="56" spans="1:11" ht="12.75">
      <c r="A56" s="47"/>
      <c r="B56" s="77"/>
      <c r="C56" s="79"/>
      <c r="D56" s="80"/>
      <c r="E56" s="42"/>
      <c r="F56" s="40"/>
      <c r="G56" s="36"/>
      <c r="H56" s="40"/>
      <c r="I56" s="130"/>
      <c r="J56" s="20">
        <f>I56+I56*5%</f>
        <v>0</v>
      </c>
      <c r="K56" s="59">
        <f>J56+J56*5%</f>
        <v>0</v>
      </c>
    </row>
    <row r="57" spans="1:11" ht="38.25">
      <c r="A57" s="47"/>
      <c r="B57" s="68"/>
      <c r="C57" s="69"/>
      <c r="D57" s="11"/>
      <c r="E57" s="66" t="s">
        <v>213</v>
      </c>
      <c r="F57" s="66" t="s">
        <v>214</v>
      </c>
      <c r="G57" s="67" t="s">
        <v>215</v>
      </c>
      <c r="H57" s="67"/>
      <c r="I57" s="129" t="s">
        <v>216</v>
      </c>
      <c r="J57" s="66" t="s">
        <v>185</v>
      </c>
      <c r="K57" s="66" t="s">
        <v>217</v>
      </c>
    </row>
    <row r="58" spans="1:11" ht="12.75">
      <c r="A58" s="47"/>
      <c r="B58" s="192" t="s">
        <v>65</v>
      </c>
      <c r="C58" s="202"/>
      <c r="D58" s="203"/>
      <c r="E58" s="42"/>
      <c r="F58" s="40"/>
      <c r="G58" s="36"/>
      <c r="H58" s="40"/>
      <c r="I58" s="130"/>
      <c r="J58" s="20">
        <f>I58+I58*5%</f>
        <v>0</v>
      </c>
      <c r="K58" s="59">
        <f>J58+J58*5%</f>
        <v>0</v>
      </c>
    </row>
    <row r="59" spans="1:11" ht="15.75" customHeight="1">
      <c r="A59" s="47"/>
      <c r="B59" s="82" t="s">
        <v>218</v>
      </c>
      <c r="C59" s="79" t="s">
        <v>5</v>
      </c>
      <c r="D59" s="64" t="s">
        <v>6</v>
      </c>
      <c r="E59" s="58">
        <v>1000</v>
      </c>
      <c r="F59" s="36">
        <v>800</v>
      </c>
      <c r="G59" s="36">
        <v>639</v>
      </c>
      <c r="H59" s="36"/>
      <c r="I59" s="132">
        <v>0</v>
      </c>
      <c r="J59" s="20">
        <v>500</v>
      </c>
      <c r="K59" s="59">
        <v>1000</v>
      </c>
    </row>
    <row r="60" spans="1:11" ht="15.75" customHeight="1">
      <c r="A60" s="47"/>
      <c r="B60" s="82"/>
      <c r="C60" s="79">
        <v>635002</v>
      </c>
      <c r="D60" s="64" t="s">
        <v>238</v>
      </c>
      <c r="E60" s="58">
        <v>300</v>
      </c>
      <c r="F60" s="36">
        <v>300</v>
      </c>
      <c r="G60" s="36">
        <v>411.33</v>
      </c>
      <c r="H60" s="36"/>
      <c r="I60" s="132">
        <v>1500</v>
      </c>
      <c r="J60" s="20">
        <v>500</v>
      </c>
      <c r="K60" s="59">
        <v>600</v>
      </c>
    </row>
    <row r="61" spans="1:11" ht="13.5" customHeight="1">
      <c r="A61" s="47"/>
      <c r="B61" s="76"/>
      <c r="C61" s="81">
        <v>633004</v>
      </c>
      <c r="D61" s="64" t="s">
        <v>237</v>
      </c>
      <c r="E61" s="58">
        <v>750</v>
      </c>
      <c r="F61" s="36">
        <v>900</v>
      </c>
      <c r="G61" s="36">
        <v>1185.2</v>
      </c>
      <c r="H61" s="36"/>
      <c r="I61" s="132">
        <v>3000</v>
      </c>
      <c r="J61" s="20">
        <v>300</v>
      </c>
      <c r="K61" s="59">
        <v>1000</v>
      </c>
    </row>
    <row r="62" spans="1:11" ht="13.5" customHeight="1">
      <c r="A62" s="47"/>
      <c r="B62" s="94"/>
      <c r="C62" s="81">
        <v>633006</v>
      </c>
      <c r="D62" s="64" t="s">
        <v>7</v>
      </c>
      <c r="E62" s="58">
        <v>1200</v>
      </c>
      <c r="F62" s="36">
        <v>1000</v>
      </c>
      <c r="G62" s="36">
        <v>1279.69</v>
      </c>
      <c r="H62" s="36"/>
      <c r="I62" s="132">
        <v>1200</v>
      </c>
      <c r="J62" s="20">
        <v>1600</v>
      </c>
      <c r="K62" s="59">
        <v>1800</v>
      </c>
    </row>
    <row r="63" spans="1:11" ht="14.25" customHeight="1">
      <c r="A63" s="47"/>
      <c r="B63" s="94"/>
      <c r="C63" s="81">
        <v>633009</v>
      </c>
      <c r="D63" s="64" t="s">
        <v>190</v>
      </c>
      <c r="E63" s="58">
        <v>50</v>
      </c>
      <c r="F63" s="36">
        <v>50</v>
      </c>
      <c r="G63" s="36">
        <v>123.79</v>
      </c>
      <c r="H63" s="36"/>
      <c r="I63" s="132">
        <v>50</v>
      </c>
      <c r="J63" s="20">
        <v>100</v>
      </c>
      <c r="K63" s="59">
        <v>200</v>
      </c>
    </row>
    <row r="64" spans="1:11" ht="15.75" customHeight="1">
      <c r="A64" s="47"/>
      <c r="B64" s="73"/>
      <c r="C64" s="81">
        <v>633010</v>
      </c>
      <c r="D64" s="64" t="s">
        <v>8</v>
      </c>
      <c r="E64" s="58">
        <v>100</v>
      </c>
      <c r="F64" s="36">
        <v>237</v>
      </c>
      <c r="G64" s="36">
        <v>208.46</v>
      </c>
      <c r="H64" s="36"/>
      <c r="I64" s="132">
        <v>500</v>
      </c>
      <c r="J64" s="20">
        <v>150</v>
      </c>
      <c r="K64" s="59">
        <v>300</v>
      </c>
    </row>
    <row r="65" spans="1:11" ht="13.5" customHeight="1">
      <c r="A65" s="47"/>
      <c r="B65" s="77"/>
      <c r="C65" s="81">
        <v>633016</v>
      </c>
      <c r="D65" s="64" t="s">
        <v>9</v>
      </c>
      <c r="E65" s="58">
        <v>800</v>
      </c>
      <c r="F65" s="36">
        <v>800</v>
      </c>
      <c r="G65" s="36">
        <v>700.56</v>
      </c>
      <c r="H65" s="36"/>
      <c r="I65" s="132">
        <v>800</v>
      </c>
      <c r="J65" s="20">
        <v>1000</v>
      </c>
      <c r="K65" s="59">
        <v>1100</v>
      </c>
    </row>
    <row r="66" spans="1:11" ht="12.75">
      <c r="A66" s="47"/>
      <c r="B66" s="77"/>
      <c r="C66" s="79"/>
      <c r="D66" s="93" t="s">
        <v>69</v>
      </c>
      <c r="E66" s="55">
        <f aca="true" t="shared" si="5" ref="E66:K66">SUM(E59:E65)</f>
        <v>4200</v>
      </c>
      <c r="F66" s="27">
        <f t="shared" si="5"/>
        <v>4087</v>
      </c>
      <c r="G66" s="27">
        <f t="shared" si="5"/>
        <v>4548.03</v>
      </c>
      <c r="H66" s="27">
        <f t="shared" si="5"/>
        <v>0</v>
      </c>
      <c r="I66" s="135">
        <f t="shared" si="5"/>
        <v>7050</v>
      </c>
      <c r="J66" s="55">
        <f t="shared" si="5"/>
        <v>4150</v>
      </c>
      <c r="K66" s="148">
        <f t="shared" si="5"/>
        <v>6000</v>
      </c>
    </row>
    <row r="67" spans="1:11" ht="12.75" hidden="1">
      <c r="A67" s="47"/>
      <c r="B67" s="77"/>
      <c r="C67" s="79"/>
      <c r="D67" s="80"/>
      <c r="E67" s="42"/>
      <c r="F67" s="40"/>
      <c r="G67" s="36"/>
      <c r="H67" s="40"/>
      <c r="I67" s="130"/>
      <c r="J67" s="20">
        <f>I67+I67*5%</f>
        <v>0</v>
      </c>
      <c r="K67" s="59">
        <f>J67+J67*5%</f>
        <v>0</v>
      </c>
    </row>
    <row r="68" spans="1:11" ht="16.5" customHeight="1">
      <c r="A68" s="47"/>
      <c r="B68" s="192" t="s">
        <v>66</v>
      </c>
      <c r="C68" s="193"/>
      <c r="D68" s="194"/>
      <c r="E68" s="42"/>
      <c r="F68" s="40"/>
      <c r="G68" s="36"/>
      <c r="H68" s="40"/>
      <c r="I68" s="130"/>
      <c r="J68" s="20">
        <f>I68+I68*5%</f>
        <v>0</v>
      </c>
      <c r="K68" s="59">
        <f>J68+J68*5%</f>
        <v>0</v>
      </c>
    </row>
    <row r="69" spans="1:11" ht="13.5" customHeight="1">
      <c r="A69" s="47"/>
      <c r="B69" s="82" t="s">
        <v>67</v>
      </c>
      <c r="C69" s="81">
        <v>633006</v>
      </c>
      <c r="D69" s="64" t="s">
        <v>40</v>
      </c>
      <c r="E69" s="58">
        <v>100</v>
      </c>
      <c r="F69" s="36">
        <v>100</v>
      </c>
      <c r="G69" s="36">
        <v>100</v>
      </c>
      <c r="H69" s="36"/>
      <c r="I69" s="132">
        <v>100</v>
      </c>
      <c r="J69" s="20">
        <v>100</v>
      </c>
      <c r="K69" s="59">
        <v>150</v>
      </c>
    </row>
    <row r="70" spans="1:11" ht="14.25" customHeight="1">
      <c r="A70" s="47"/>
      <c r="B70" s="82" t="s">
        <v>68</v>
      </c>
      <c r="C70" s="81">
        <v>642011</v>
      </c>
      <c r="D70" s="64" t="s">
        <v>201</v>
      </c>
      <c r="E70" s="58">
        <v>500</v>
      </c>
      <c r="F70" s="36">
        <v>500</v>
      </c>
      <c r="G70" s="36">
        <v>476.94</v>
      </c>
      <c r="H70" s="36"/>
      <c r="I70" s="132">
        <v>500</v>
      </c>
      <c r="J70" s="20">
        <v>500</v>
      </c>
      <c r="K70" s="59">
        <v>1000</v>
      </c>
    </row>
    <row r="71" spans="1:11" ht="14.25" customHeight="1">
      <c r="A71" s="47"/>
      <c r="B71" s="76"/>
      <c r="C71" s="81"/>
      <c r="D71" s="75" t="s">
        <v>70</v>
      </c>
      <c r="E71" s="55">
        <f aca="true" t="shared" si="6" ref="E71:K71">SUM(E69:E70)</f>
        <v>600</v>
      </c>
      <c r="F71" s="27">
        <f t="shared" si="6"/>
        <v>600</v>
      </c>
      <c r="G71" s="27">
        <f t="shared" si="6"/>
        <v>576.94</v>
      </c>
      <c r="H71" s="27">
        <f t="shared" si="6"/>
        <v>0</v>
      </c>
      <c r="I71" s="135">
        <f t="shared" si="6"/>
        <v>600</v>
      </c>
      <c r="J71" s="55">
        <f t="shared" si="6"/>
        <v>600</v>
      </c>
      <c r="K71" s="56">
        <f t="shared" si="6"/>
        <v>1150</v>
      </c>
    </row>
    <row r="72" spans="1:11" ht="12.75">
      <c r="A72" s="47"/>
      <c r="B72" s="192" t="s">
        <v>71</v>
      </c>
      <c r="C72" s="193"/>
      <c r="D72" s="194"/>
      <c r="E72" s="42"/>
      <c r="F72" s="40"/>
      <c r="G72" s="36"/>
      <c r="H72" s="40"/>
      <c r="I72" s="130"/>
      <c r="J72" s="20">
        <f>I72+I72*5%</f>
        <v>0</v>
      </c>
      <c r="K72" s="59">
        <f>J72+J72*5%</f>
        <v>0</v>
      </c>
    </row>
    <row r="73" spans="1:11" ht="24" customHeight="1">
      <c r="A73" s="47"/>
      <c r="B73" s="97"/>
      <c r="C73" s="81">
        <v>637026</v>
      </c>
      <c r="D73" s="64" t="s">
        <v>44</v>
      </c>
      <c r="E73" s="58">
        <v>4500</v>
      </c>
      <c r="F73" s="36">
        <v>4500</v>
      </c>
      <c r="G73" s="36">
        <v>4498.78</v>
      </c>
      <c r="H73" s="36"/>
      <c r="I73" s="132">
        <v>4500</v>
      </c>
      <c r="J73" s="20">
        <v>4500</v>
      </c>
      <c r="K73" s="59">
        <v>4500</v>
      </c>
    </row>
    <row r="74" spans="1:11" ht="18.75" customHeight="1">
      <c r="A74" s="47"/>
      <c r="B74" s="76"/>
      <c r="C74" s="81"/>
      <c r="D74" s="75" t="s">
        <v>72</v>
      </c>
      <c r="E74" s="55">
        <f aca="true" t="shared" si="7" ref="E74:K74">SUM(E73)</f>
        <v>4500</v>
      </c>
      <c r="F74" s="27">
        <f t="shared" si="7"/>
        <v>4500</v>
      </c>
      <c r="G74" s="27">
        <f t="shared" si="7"/>
        <v>4498.78</v>
      </c>
      <c r="H74" s="27">
        <f t="shared" si="7"/>
        <v>0</v>
      </c>
      <c r="I74" s="135">
        <f t="shared" si="7"/>
        <v>4500</v>
      </c>
      <c r="J74" s="20">
        <f t="shared" si="7"/>
        <v>4500</v>
      </c>
      <c r="K74" s="20">
        <f t="shared" si="7"/>
        <v>4500</v>
      </c>
    </row>
    <row r="75" spans="1:11" ht="11.25" customHeight="1">
      <c r="A75" s="47"/>
      <c r="B75" s="76"/>
      <c r="C75" s="81"/>
      <c r="D75" s="64"/>
      <c r="E75" s="42"/>
      <c r="F75" s="40"/>
      <c r="G75" s="36"/>
      <c r="H75" s="40"/>
      <c r="I75" s="130"/>
      <c r="J75" s="20">
        <f>I75+I75*5%</f>
        <v>0</v>
      </c>
      <c r="K75" s="59">
        <f>J75+J75*5%</f>
        <v>0</v>
      </c>
    </row>
    <row r="76" spans="1:11" ht="12.75">
      <c r="A76" s="47"/>
      <c r="B76" s="192" t="s">
        <v>73</v>
      </c>
      <c r="C76" s="195"/>
      <c r="D76" s="196"/>
      <c r="E76" s="42"/>
      <c r="F76" s="40"/>
      <c r="G76" s="36"/>
      <c r="H76" s="40"/>
      <c r="I76" s="130"/>
      <c r="J76" s="20">
        <f>I76+I76*5%</f>
        <v>0</v>
      </c>
      <c r="K76" s="59">
        <f>J76+J76*5%</f>
        <v>0</v>
      </c>
    </row>
    <row r="77" spans="1:11" ht="15.75" customHeight="1">
      <c r="A77" s="47"/>
      <c r="B77" s="82" t="s">
        <v>47</v>
      </c>
      <c r="C77" s="81">
        <v>637001</v>
      </c>
      <c r="D77" s="64" t="s">
        <v>48</v>
      </c>
      <c r="E77" s="58">
        <v>300</v>
      </c>
      <c r="F77" s="36">
        <v>300</v>
      </c>
      <c r="G77" s="36">
        <v>310.8</v>
      </c>
      <c r="H77" s="36"/>
      <c r="I77" s="132">
        <v>300</v>
      </c>
      <c r="J77" s="20">
        <v>400</v>
      </c>
      <c r="K77" s="59">
        <v>800</v>
      </c>
    </row>
    <row r="78" spans="1:11" ht="15" customHeight="1">
      <c r="A78" s="47"/>
      <c r="B78" s="76"/>
      <c r="C78" s="81"/>
      <c r="D78" s="75" t="s">
        <v>74</v>
      </c>
      <c r="E78" s="55">
        <f aca="true" t="shared" si="8" ref="E78:K78">SUM(E77)</f>
        <v>300</v>
      </c>
      <c r="F78" s="27">
        <f t="shared" si="8"/>
        <v>300</v>
      </c>
      <c r="G78" s="27">
        <f t="shared" si="8"/>
        <v>310.8</v>
      </c>
      <c r="H78" s="27">
        <f t="shared" si="8"/>
        <v>0</v>
      </c>
      <c r="I78" s="135">
        <f t="shared" si="8"/>
        <v>300</v>
      </c>
      <c r="J78" s="20">
        <f t="shared" si="8"/>
        <v>400</v>
      </c>
      <c r="K78" s="20">
        <f t="shared" si="8"/>
        <v>800</v>
      </c>
    </row>
    <row r="79" spans="1:12" ht="12.75">
      <c r="A79" s="47"/>
      <c r="B79" s="192" t="s">
        <v>142</v>
      </c>
      <c r="C79" s="193"/>
      <c r="D79" s="194"/>
      <c r="E79" s="55">
        <f aca="true" t="shared" si="9" ref="E79:K79">E28+E55+E66+E71+E74+E78</f>
        <v>137379</v>
      </c>
      <c r="F79" s="27">
        <f t="shared" si="9"/>
        <v>137266</v>
      </c>
      <c r="G79" s="27">
        <f t="shared" si="9"/>
        <v>149978.33000000002</v>
      </c>
      <c r="H79" s="27">
        <f t="shared" si="9"/>
        <v>0</v>
      </c>
      <c r="I79" s="135">
        <f t="shared" si="9"/>
        <v>161803.28</v>
      </c>
      <c r="J79" s="55">
        <f t="shared" si="9"/>
        <v>148704</v>
      </c>
      <c r="K79" s="56">
        <f t="shared" si="9"/>
        <v>154478</v>
      </c>
      <c r="L79" s="144"/>
    </row>
    <row r="80" spans="1:11" ht="12.75">
      <c r="A80" s="47"/>
      <c r="B80" s="197" t="s">
        <v>75</v>
      </c>
      <c r="C80" s="197"/>
      <c r="D80" s="198"/>
      <c r="E80" s="160">
        <f aca="true" t="shared" si="10" ref="E80:K80">E52+E55+E66+E71+E74+E78</f>
        <v>217707</v>
      </c>
      <c r="F80" s="160">
        <f t="shared" si="10"/>
        <v>253857</v>
      </c>
      <c r="G80" s="29">
        <f t="shared" si="10"/>
        <v>262939.35000000003</v>
      </c>
      <c r="H80" s="29">
        <f t="shared" si="10"/>
        <v>0</v>
      </c>
      <c r="I80" s="135">
        <f t="shared" si="10"/>
        <v>461803.28</v>
      </c>
      <c r="J80" s="29">
        <f t="shared" si="10"/>
        <v>148704</v>
      </c>
      <c r="K80" s="61">
        <f t="shared" si="10"/>
        <v>154478</v>
      </c>
    </row>
    <row r="81" spans="1:11" ht="9.75" customHeight="1">
      <c r="A81" s="47"/>
      <c r="B81" s="76"/>
      <c r="C81" s="81"/>
      <c r="D81" s="64"/>
      <c r="E81" s="147"/>
      <c r="F81" s="43"/>
      <c r="G81" s="52"/>
      <c r="H81" s="43"/>
      <c r="I81" s="137"/>
      <c r="J81" s="20"/>
      <c r="K81" s="59"/>
    </row>
    <row r="82" spans="1:11" ht="12.75">
      <c r="A82" s="47"/>
      <c r="B82" s="206" t="s">
        <v>76</v>
      </c>
      <c r="C82" s="200"/>
      <c r="D82" s="201"/>
      <c r="E82" s="158"/>
      <c r="F82" s="158"/>
      <c r="G82" s="51"/>
      <c r="H82" s="51"/>
      <c r="I82" s="132"/>
      <c r="J82" s="20"/>
      <c r="K82" s="47"/>
    </row>
    <row r="83" spans="1:11" ht="12.75">
      <c r="A83" s="47"/>
      <c r="B83" s="192" t="s">
        <v>77</v>
      </c>
      <c r="C83" s="195"/>
      <c r="D83" s="196"/>
      <c r="E83" s="42"/>
      <c r="F83" s="40"/>
      <c r="G83" s="36"/>
      <c r="H83" s="40"/>
      <c r="I83" s="130"/>
      <c r="J83" s="20"/>
      <c r="K83" s="47"/>
    </row>
    <row r="84" spans="1:11" ht="16.5" customHeight="1">
      <c r="A84" s="47"/>
      <c r="B84" s="82" t="s">
        <v>218</v>
      </c>
      <c r="C84" s="81">
        <v>637003</v>
      </c>
      <c r="D84" s="64" t="s">
        <v>182</v>
      </c>
      <c r="E84" s="58">
        <v>500</v>
      </c>
      <c r="F84" s="36">
        <v>300</v>
      </c>
      <c r="G84" s="36">
        <v>241.6</v>
      </c>
      <c r="H84" s="36"/>
      <c r="I84" s="132">
        <v>500</v>
      </c>
      <c r="J84" s="20">
        <v>600</v>
      </c>
      <c r="K84" s="59">
        <v>1500</v>
      </c>
    </row>
    <row r="85" spans="1:11" ht="12.75">
      <c r="A85" s="47"/>
      <c r="B85" s="204" t="s">
        <v>194</v>
      </c>
      <c r="C85" s="207"/>
      <c r="D85" s="207"/>
      <c r="E85" s="184">
        <f aca="true" t="shared" si="11" ref="E85:K85">SUM(E84)</f>
        <v>500</v>
      </c>
      <c r="F85" s="184">
        <f t="shared" si="11"/>
        <v>300</v>
      </c>
      <c r="G85" s="185">
        <f t="shared" si="11"/>
        <v>241.6</v>
      </c>
      <c r="H85" s="185">
        <f t="shared" si="11"/>
        <v>0</v>
      </c>
      <c r="I85" s="181">
        <f t="shared" si="11"/>
        <v>500</v>
      </c>
      <c r="J85" s="56">
        <f t="shared" si="11"/>
        <v>600</v>
      </c>
      <c r="K85" s="56">
        <f t="shared" si="11"/>
        <v>1500</v>
      </c>
    </row>
    <row r="86" spans="1:11" ht="12" customHeight="1">
      <c r="A86" s="175"/>
      <c r="B86" s="186"/>
      <c r="C86" s="183"/>
      <c r="D86" s="183"/>
      <c r="E86" s="174"/>
      <c r="F86" s="32"/>
      <c r="G86" s="191"/>
      <c r="H86" s="32"/>
      <c r="I86" s="32"/>
      <c r="J86" s="177"/>
      <c r="K86" s="178"/>
    </row>
    <row r="87" spans="1:11" ht="13.5" customHeight="1">
      <c r="A87" s="175"/>
      <c r="B87" s="182"/>
      <c r="C87" s="183"/>
      <c r="D87" s="183"/>
      <c r="E87" s="174"/>
      <c r="F87" s="32"/>
      <c r="G87" s="191"/>
      <c r="H87" s="32"/>
      <c r="I87" s="32"/>
      <c r="J87" s="177"/>
      <c r="K87" s="178"/>
    </row>
    <row r="88" spans="1:11" ht="9" customHeight="1">
      <c r="A88" s="175"/>
      <c r="B88" s="94"/>
      <c r="C88" s="91"/>
      <c r="D88" s="94"/>
      <c r="E88" s="174"/>
      <c r="F88" s="32"/>
      <c r="G88" s="30"/>
      <c r="H88" s="32"/>
      <c r="I88" s="32"/>
      <c r="J88" s="177"/>
      <c r="K88" s="178"/>
    </row>
    <row r="89" spans="1:11" ht="40.5" customHeight="1">
      <c r="A89" s="47"/>
      <c r="B89" s="179"/>
      <c r="C89" s="69"/>
      <c r="D89" s="11"/>
      <c r="E89" s="66" t="s">
        <v>213</v>
      </c>
      <c r="F89" s="66" t="s">
        <v>214</v>
      </c>
      <c r="G89" s="67" t="s">
        <v>215</v>
      </c>
      <c r="H89" s="67"/>
      <c r="I89" s="129" t="s">
        <v>216</v>
      </c>
      <c r="J89" s="66" t="s">
        <v>185</v>
      </c>
      <c r="K89" s="66" t="s">
        <v>217</v>
      </c>
    </row>
    <row r="90" spans="1:11" ht="12.75">
      <c r="A90" s="47"/>
      <c r="B90" s="197" t="s">
        <v>78</v>
      </c>
      <c r="C90" s="200"/>
      <c r="D90" s="201"/>
      <c r="E90" s="158"/>
      <c r="F90" s="158"/>
      <c r="G90" s="51"/>
      <c r="H90" s="51"/>
      <c r="I90" s="132"/>
      <c r="J90" s="51"/>
      <c r="K90" s="51"/>
    </row>
    <row r="91" spans="1:11" ht="12.75">
      <c r="A91" s="47"/>
      <c r="B91" s="192" t="s">
        <v>79</v>
      </c>
      <c r="C91" s="195"/>
      <c r="D91" s="196"/>
      <c r="E91" s="42"/>
      <c r="F91" s="40"/>
      <c r="G91" s="36"/>
      <c r="H91" s="40"/>
      <c r="I91" s="130"/>
      <c r="J91" s="20"/>
      <c r="K91" s="59"/>
    </row>
    <row r="92" spans="1:11" ht="12.75">
      <c r="A92" s="47"/>
      <c r="B92" s="97">
        <v>36892</v>
      </c>
      <c r="C92" s="79">
        <v>634001</v>
      </c>
      <c r="D92" s="80" t="s">
        <v>26</v>
      </c>
      <c r="E92" s="58">
        <v>1600</v>
      </c>
      <c r="F92" s="36">
        <v>1600</v>
      </c>
      <c r="G92" s="36">
        <v>1318.98</v>
      </c>
      <c r="H92" s="36"/>
      <c r="I92" s="132">
        <v>1600</v>
      </c>
      <c r="J92" s="20">
        <v>1700</v>
      </c>
      <c r="K92" s="59">
        <v>1800</v>
      </c>
    </row>
    <row r="93" spans="1:11" ht="12.75">
      <c r="A93" s="47"/>
      <c r="B93" s="77"/>
      <c r="C93" s="79"/>
      <c r="D93" s="80" t="s">
        <v>27</v>
      </c>
      <c r="E93" s="58">
        <v>800</v>
      </c>
      <c r="F93" s="36">
        <v>800</v>
      </c>
      <c r="G93" s="36">
        <v>813.55</v>
      </c>
      <c r="H93" s="36"/>
      <c r="I93" s="132">
        <v>800</v>
      </c>
      <c r="J93" s="20">
        <v>900</v>
      </c>
      <c r="K93" s="59">
        <v>950</v>
      </c>
    </row>
    <row r="94" spans="1:11" ht="12.75">
      <c r="A94" s="47"/>
      <c r="B94" s="76"/>
      <c r="C94" s="79"/>
      <c r="D94" s="80" t="s">
        <v>28</v>
      </c>
      <c r="E94" s="58">
        <v>500</v>
      </c>
      <c r="F94" s="36">
        <v>500</v>
      </c>
      <c r="G94" s="36">
        <v>947.69</v>
      </c>
      <c r="H94" s="36"/>
      <c r="I94" s="132">
        <v>1000</v>
      </c>
      <c r="J94" s="20">
        <v>500</v>
      </c>
      <c r="K94" s="59">
        <v>550</v>
      </c>
    </row>
    <row r="95" spans="1:11" ht="12.75">
      <c r="A95" s="47"/>
      <c r="B95" s="76"/>
      <c r="C95" s="79"/>
      <c r="D95" s="80" t="s">
        <v>245</v>
      </c>
      <c r="E95" s="58">
        <v>1100</v>
      </c>
      <c r="F95" s="36">
        <v>1100</v>
      </c>
      <c r="G95" s="36">
        <v>1411.62</v>
      </c>
      <c r="H95" s="36"/>
      <c r="I95" s="132">
        <v>1500</v>
      </c>
      <c r="J95" s="20">
        <v>900</v>
      </c>
      <c r="K95" s="59">
        <v>500</v>
      </c>
    </row>
    <row r="96" spans="1:11" ht="19.5" customHeight="1">
      <c r="A96" s="47"/>
      <c r="B96" s="76"/>
      <c r="C96" s="81">
        <v>634003</v>
      </c>
      <c r="D96" s="64" t="s">
        <v>29</v>
      </c>
      <c r="E96" s="58">
        <v>1000</v>
      </c>
      <c r="F96" s="36">
        <v>1000</v>
      </c>
      <c r="G96" s="36">
        <v>1267.62</v>
      </c>
      <c r="H96" s="36"/>
      <c r="I96" s="132">
        <v>1300</v>
      </c>
      <c r="J96" s="20">
        <v>1000</v>
      </c>
      <c r="K96" s="47">
        <v>1000</v>
      </c>
    </row>
    <row r="97" spans="1:12" ht="15.75" customHeight="1">
      <c r="A97" s="47"/>
      <c r="B97" s="98"/>
      <c r="C97" s="81">
        <v>634002</v>
      </c>
      <c r="D97" s="64" t="s">
        <v>243</v>
      </c>
      <c r="E97" s="58">
        <v>1800</v>
      </c>
      <c r="F97" s="36">
        <v>1300</v>
      </c>
      <c r="G97" s="36">
        <v>1926.31</v>
      </c>
      <c r="H97" s="36"/>
      <c r="I97" s="132">
        <v>3000</v>
      </c>
      <c r="J97" s="20">
        <v>2000</v>
      </c>
      <c r="K97" s="47">
        <v>2000</v>
      </c>
      <c r="L97" s="60"/>
    </row>
    <row r="98" spans="1:11" ht="15.75" customHeight="1">
      <c r="A98" s="47"/>
      <c r="B98" s="98"/>
      <c r="C98" s="74"/>
      <c r="D98" s="75" t="s">
        <v>173</v>
      </c>
      <c r="E98" s="28">
        <f aca="true" t="shared" si="12" ref="E98:K98">SUM(E92:E97)</f>
        <v>6800</v>
      </c>
      <c r="F98" s="26">
        <f t="shared" si="12"/>
        <v>6300</v>
      </c>
      <c r="G98" s="26">
        <f t="shared" si="12"/>
        <v>7685.77</v>
      </c>
      <c r="H98" s="26">
        <f t="shared" si="12"/>
        <v>0</v>
      </c>
      <c r="I98" s="133">
        <f t="shared" si="12"/>
        <v>9200</v>
      </c>
      <c r="J98" s="149">
        <f t="shared" si="12"/>
        <v>7000</v>
      </c>
      <c r="K98" s="146">
        <f t="shared" si="12"/>
        <v>6800</v>
      </c>
    </row>
    <row r="99" spans="1:11" ht="12.75">
      <c r="A99" s="47"/>
      <c r="B99" s="192" t="s">
        <v>80</v>
      </c>
      <c r="C99" s="195"/>
      <c r="D99" s="196"/>
      <c r="E99" s="42"/>
      <c r="F99" s="40"/>
      <c r="G99" s="36"/>
      <c r="H99" s="40"/>
      <c r="I99" s="130"/>
      <c r="J99" s="20"/>
      <c r="K99" s="59"/>
    </row>
    <row r="100" spans="1:11" ht="15" customHeight="1">
      <c r="A100" s="47"/>
      <c r="B100" s="99" t="s">
        <v>218</v>
      </c>
      <c r="C100" s="79">
        <v>635006</v>
      </c>
      <c r="D100" s="80" t="s">
        <v>49</v>
      </c>
      <c r="E100" s="58">
        <v>800</v>
      </c>
      <c r="F100" s="36">
        <v>800</v>
      </c>
      <c r="G100" s="36">
        <v>174.39</v>
      </c>
      <c r="H100" s="36"/>
      <c r="I100" s="132">
        <v>1800</v>
      </c>
      <c r="J100" s="20">
        <v>1000</v>
      </c>
      <c r="K100" s="59">
        <v>2000</v>
      </c>
    </row>
    <row r="101" spans="1:11" ht="12.75">
      <c r="A101" s="47"/>
      <c r="B101" s="82"/>
      <c r="C101" s="81">
        <v>635006</v>
      </c>
      <c r="D101" s="80" t="s">
        <v>46</v>
      </c>
      <c r="E101" s="58">
        <v>500</v>
      </c>
      <c r="F101" s="36">
        <v>500</v>
      </c>
      <c r="G101" s="36">
        <v>193.19</v>
      </c>
      <c r="H101" s="36"/>
      <c r="I101" s="132">
        <v>500</v>
      </c>
      <c r="J101" s="20">
        <v>500</v>
      </c>
      <c r="K101" s="59">
        <v>1500</v>
      </c>
    </row>
    <row r="102" spans="1:11" ht="13.5" customHeight="1">
      <c r="A102" s="47"/>
      <c r="B102" s="73"/>
      <c r="C102" s="79"/>
      <c r="D102" s="75" t="s">
        <v>81</v>
      </c>
      <c r="E102" s="28">
        <f aca="true" t="shared" si="13" ref="E102:K102">SUM(E100:E101)</f>
        <v>1300</v>
      </c>
      <c r="F102" s="26">
        <f t="shared" si="13"/>
        <v>1300</v>
      </c>
      <c r="G102" s="26">
        <f t="shared" si="13"/>
        <v>367.58</v>
      </c>
      <c r="H102" s="26">
        <f t="shared" si="13"/>
        <v>0</v>
      </c>
      <c r="I102" s="133">
        <f t="shared" si="13"/>
        <v>2300</v>
      </c>
      <c r="J102" s="28">
        <f t="shared" si="13"/>
        <v>1500</v>
      </c>
      <c r="K102" s="146">
        <f t="shared" si="13"/>
        <v>3500</v>
      </c>
    </row>
    <row r="103" spans="1:11" ht="12.75">
      <c r="A103" s="47"/>
      <c r="B103" s="76"/>
      <c r="C103" s="81">
        <v>636001</v>
      </c>
      <c r="D103" s="64" t="s">
        <v>180</v>
      </c>
      <c r="E103" s="58">
        <v>100</v>
      </c>
      <c r="F103" s="36">
        <v>100</v>
      </c>
      <c r="G103" s="36">
        <v>54</v>
      </c>
      <c r="H103" s="36"/>
      <c r="I103" s="132">
        <v>100</v>
      </c>
      <c r="J103" s="20">
        <v>100</v>
      </c>
      <c r="K103" s="59">
        <v>110</v>
      </c>
    </row>
    <row r="104" spans="1:11" ht="17.25" customHeight="1">
      <c r="A104" s="47"/>
      <c r="B104" s="76"/>
      <c r="C104" s="81">
        <v>636004</v>
      </c>
      <c r="D104" s="64" t="s">
        <v>186</v>
      </c>
      <c r="E104" s="58">
        <v>2600</v>
      </c>
      <c r="F104" s="36">
        <v>2600</v>
      </c>
      <c r="G104" s="36">
        <v>2567.4</v>
      </c>
      <c r="H104" s="36"/>
      <c r="I104" s="132">
        <v>2600</v>
      </c>
      <c r="J104" s="20">
        <v>2600</v>
      </c>
      <c r="K104" s="65">
        <v>2600</v>
      </c>
    </row>
    <row r="105" spans="1:11" ht="16.5" customHeight="1">
      <c r="A105" s="47"/>
      <c r="B105" s="76"/>
      <c r="C105" s="81">
        <v>636004</v>
      </c>
      <c r="D105" s="64" t="s">
        <v>169</v>
      </c>
      <c r="E105" s="58">
        <v>2750</v>
      </c>
      <c r="F105" s="36">
        <v>2750</v>
      </c>
      <c r="G105" s="36">
        <v>2789.58</v>
      </c>
      <c r="H105" s="36"/>
      <c r="I105" s="132">
        <v>0</v>
      </c>
      <c r="J105" s="20">
        <v>0</v>
      </c>
      <c r="K105" s="59">
        <v>0</v>
      </c>
    </row>
    <row r="106" spans="1:11" ht="15.75" customHeight="1">
      <c r="A106" s="47"/>
      <c r="B106" s="77"/>
      <c r="C106" s="74"/>
      <c r="D106" s="75" t="s">
        <v>82</v>
      </c>
      <c r="E106" s="28">
        <f aca="true" t="shared" si="14" ref="E106:K106">SUM(E103:E105)</f>
        <v>5450</v>
      </c>
      <c r="F106" s="26">
        <f t="shared" si="14"/>
        <v>5450</v>
      </c>
      <c r="G106" s="26">
        <f t="shared" si="14"/>
        <v>5410.98</v>
      </c>
      <c r="H106" s="26">
        <f t="shared" si="14"/>
        <v>0</v>
      </c>
      <c r="I106" s="133">
        <f t="shared" si="14"/>
        <v>2700</v>
      </c>
      <c r="J106" s="28">
        <f t="shared" si="14"/>
        <v>2700</v>
      </c>
      <c r="K106" s="42">
        <f t="shared" si="14"/>
        <v>2710</v>
      </c>
    </row>
    <row r="107" spans="1:11" ht="26.25" customHeight="1">
      <c r="A107" s="47"/>
      <c r="B107" s="77"/>
      <c r="C107" s="81">
        <v>637011</v>
      </c>
      <c r="D107" s="64" t="s">
        <v>181</v>
      </c>
      <c r="E107" s="58">
        <v>1000</v>
      </c>
      <c r="F107" s="36">
        <v>600</v>
      </c>
      <c r="G107" s="36">
        <v>881</v>
      </c>
      <c r="H107" s="36"/>
      <c r="I107" s="132">
        <v>2200</v>
      </c>
      <c r="J107" s="20">
        <v>1000</v>
      </c>
      <c r="K107" s="59">
        <v>1500</v>
      </c>
    </row>
    <row r="108" spans="1:11" ht="12.75" customHeight="1">
      <c r="A108" s="47"/>
      <c r="B108" s="77"/>
      <c r="C108" s="81">
        <v>637014</v>
      </c>
      <c r="D108" s="64" t="s">
        <v>11</v>
      </c>
      <c r="E108" s="58">
        <v>1800</v>
      </c>
      <c r="F108" s="36">
        <v>1800</v>
      </c>
      <c r="G108" s="36">
        <v>1975.1</v>
      </c>
      <c r="H108" s="36"/>
      <c r="I108" s="132">
        <v>1800</v>
      </c>
      <c r="J108" s="20">
        <v>1800</v>
      </c>
      <c r="K108" s="59">
        <v>1800</v>
      </c>
    </row>
    <row r="109" spans="1:11" ht="12.75">
      <c r="A109" s="47"/>
      <c r="B109" s="76"/>
      <c r="C109" s="81">
        <v>637015</v>
      </c>
      <c r="D109" s="64" t="s">
        <v>12</v>
      </c>
      <c r="E109" s="58">
        <v>2500</v>
      </c>
      <c r="F109" s="36">
        <v>2500</v>
      </c>
      <c r="G109" s="36">
        <v>2872.39</v>
      </c>
      <c r="H109" s="36"/>
      <c r="I109" s="132">
        <v>2800</v>
      </c>
      <c r="J109" s="20">
        <v>2500</v>
      </c>
      <c r="K109" s="59">
        <v>2500</v>
      </c>
    </row>
    <row r="110" spans="1:11" ht="13.5" customHeight="1">
      <c r="A110" s="47"/>
      <c r="B110" s="76"/>
      <c r="C110" s="81">
        <v>637023</v>
      </c>
      <c r="D110" s="64" t="s">
        <v>175</v>
      </c>
      <c r="E110" s="58">
        <v>100</v>
      </c>
      <c r="F110" s="36">
        <v>100</v>
      </c>
      <c r="G110" s="36">
        <v>79</v>
      </c>
      <c r="H110" s="36"/>
      <c r="I110" s="132">
        <v>200</v>
      </c>
      <c r="J110" s="20">
        <v>120</v>
      </c>
      <c r="K110" s="59">
        <v>130</v>
      </c>
    </row>
    <row r="111" spans="1:11" ht="14.25" customHeight="1">
      <c r="A111" s="47"/>
      <c r="B111" s="76"/>
      <c r="C111" s="81">
        <v>637027</v>
      </c>
      <c r="D111" s="64" t="s">
        <v>244</v>
      </c>
      <c r="E111" s="58">
        <v>1500</v>
      </c>
      <c r="F111" s="36">
        <v>1500</v>
      </c>
      <c r="G111" s="36">
        <v>1488</v>
      </c>
      <c r="H111" s="36"/>
      <c r="I111" s="132">
        <v>1800</v>
      </c>
      <c r="J111" s="20">
        <v>1500</v>
      </c>
      <c r="K111" s="59">
        <v>1500</v>
      </c>
    </row>
    <row r="112" spans="1:11" ht="12.75">
      <c r="A112" s="47"/>
      <c r="B112" s="82"/>
      <c r="C112" s="81"/>
      <c r="D112" s="64"/>
      <c r="E112" s="42"/>
      <c r="F112" s="40"/>
      <c r="G112" s="36"/>
      <c r="H112" s="40"/>
      <c r="I112" s="130"/>
      <c r="J112" s="20">
        <f>I112+I112*5%</f>
        <v>0</v>
      </c>
      <c r="K112" s="59">
        <f>J112+J112*5%</f>
        <v>0</v>
      </c>
    </row>
    <row r="113" spans="1:11" ht="15.75" customHeight="1">
      <c r="A113" s="47"/>
      <c r="B113" s="76"/>
      <c r="C113" s="81"/>
      <c r="D113" s="75" t="s">
        <v>83</v>
      </c>
      <c r="E113" s="28">
        <f aca="true" t="shared" si="15" ref="E113:K113">SUM(E107:E112)</f>
        <v>6900</v>
      </c>
      <c r="F113" s="26">
        <f t="shared" si="15"/>
        <v>6500</v>
      </c>
      <c r="G113" s="26">
        <f t="shared" si="15"/>
        <v>7295.49</v>
      </c>
      <c r="H113" s="26">
        <f t="shared" si="15"/>
        <v>0</v>
      </c>
      <c r="I113" s="133">
        <f t="shared" si="15"/>
        <v>8800</v>
      </c>
      <c r="J113" s="28">
        <f t="shared" si="15"/>
        <v>6920</v>
      </c>
      <c r="K113" s="146">
        <f t="shared" si="15"/>
        <v>7430</v>
      </c>
    </row>
    <row r="114" spans="1:11" ht="12.75">
      <c r="A114" s="47"/>
      <c r="B114" s="204" t="s">
        <v>84</v>
      </c>
      <c r="C114" s="205"/>
      <c r="D114" s="205"/>
      <c r="E114" s="184">
        <f aca="true" t="shared" si="16" ref="E114:K114">E98+E102+E106+E113</f>
        <v>20450</v>
      </c>
      <c r="F114" s="184">
        <f t="shared" si="16"/>
        <v>19550</v>
      </c>
      <c r="G114" s="185">
        <f t="shared" si="16"/>
        <v>20759.82</v>
      </c>
      <c r="H114" s="185">
        <f t="shared" si="16"/>
        <v>0</v>
      </c>
      <c r="I114" s="181">
        <f t="shared" si="16"/>
        <v>23000</v>
      </c>
      <c r="J114" s="185">
        <f t="shared" si="16"/>
        <v>18120</v>
      </c>
      <c r="K114" s="61">
        <f t="shared" si="16"/>
        <v>20440</v>
      </c>
    </row>
    <row r="115" spans="1:11" ht="12.75">
      <c r="A115" s="175"/>
      <c r="B115" s="182"/>
      <c r="C115" s="187"/>
      <c r="D115" s="187"/>
      <c r="E115" s="174"/>
      <c r="F115" s="32"/>
      <c r="G115" s="191"/>
      <c r="H115" s="32"/>
      <c r="I115" s="32"/>
      <c r="J115" s="177"/>
      <c r="K115" s="178"/>
    </row>
    <row r="116" spans="1:11" ht="12.75">
      <c r="A116" s="175"/>
      <c r="B116" s="182"/>
      <c r="C116" s="187"/>
      <c r="D116" s="187"/>
      <c r="E116" s="174"/>
      <c r="F116" s="32"/>
      <c r="G116" s="191"/>
      <c r="H116" s="32"/>
      <c r="I116" s="32"/>
      <c r="J116" s="177"/>
      <c r="K116" s="178"/>
    </row>
    <row r="117" spans="1:11" ht="12.75">
      <c r="A117" s="175"/>
      <c r="B117" s="182"/>
      <c r="C117" s="187"/>
      <c r="D117" s="187"/>
      <c r="E117" s="174"/>
      <c r="F117" s="32"/>
      <c r="G117" s="191"/>
      <c r="H117" s="32"/>
      <c r="I117" s="32"/>
      <c r="J117" s="177"/>
      <c r="K117" s="178"/>
    </row>
    <row r="118" spans="1:11" ht="12.75">
      <c r="A118" s="175"/>
      <c r="B118" s="188"/>
      <c r="C118" s="189"/>
      <c r="D118" s="190"/>
      <c r="E118" s="174"/>
      <c r="F118" s="32"/>
      <c r="G118" s="30"/>
      <c r="H118" s="32"/>
      <c r="I118" s="32"/>
      <c r="J118" s="177"/>
      <c r="K118" s="178"/>
    </row>
    <row r="119" spans="1:11" ht="37.5" customHeight="1">
      <c r="A119" s="47"/>
      <c r="B119" s="179"/>
      <c r="C119" s="69"/>
      <c r="D119" s="11"/>
      <c r="E119" s="66" t="s">
        <v>213</v>
      </c>
      <c r="F119" s="66" t="s">
        <v>214</v>
      </c>
      <c r="G119" s="67" t="s">
        <v>215</v>
      </c>
      <c r="H119" s="67"/>
      <c r="I119" s="129" t="s">
        <v>216</v>
      </c>
      <c r="J119" s="66" t="s">
        <v>185</v>
      </c>
      <c r="K119" s="66" t="s">
        <v>217</v>
      </c>
    </row>
    <row r="120" spans="1:11" ht="12.75">
      <c r="A120" s="47"/>
      <c r="B120" s="206" t="s">
        <v>85</v>
      </c>
      <c r="C120" s="200"/>
      <c r="D120" s="201"/>
      <c r="E120" s="159"/>
      <c r="F120" s="159"/>
      <c r="G120" s="39"/>
      <c r="H120" s="39"/>
      <c r="I120" s="130"/>
      <c r="J120" s="39"/>
      <c r="K120" s="39"/>
    </row>
    <row r="121" spans="1:11" ht="12.75">
      <c r="A121" s="47"/>
      <c r="B121" s="192" t="s">
        <v>86</v>
      </c>
      <c r="C121" s="195"/>
      <c r="D121" s="196"/>
      <c r="E121" s="42"/>
      <c r="F121" s="40"/>
      <c r="G121" s="36"/>
      <c r="H121" s="40"/>
      <c r="I121" s="130"/>
      <c r="J121" s="20">
        <f>I121+I121*5%</f>
        <v>0</v>
      </c>
      <c r="K121" s="59">
        <f>J121+J121*5%</f>
        <v>0</v>
      </c>
    </row>
    <row r="122" spans="1:11" ht="12.75">
      <c r="A122" s="47"/>
      <c r="B122" s="82" t="s">
        <v>87</v>
      </c>
      <c r="C122" s="81"/>
      <c r="D122" s="80" t="s">
        <v>42</v>
      </c>
      <c r="E122" s="58">
        <v>1800</v>
      </c>
      <c r="F122" s="36">
        <v>1800</v>
      </c>
      <c r="G122" s="36">
        <v>1832.87</v>
      </c>
      <c r="H122" s="36"/>
      <c r="I122" s="132">
        <v>1835</v>
      </c>
      <c r="J122" s="20">
        <v>1800</v>
      </c>
      <c r="K122" s="59">
        <v>1800</v>
      </c>
    </row>
    <row r="123" spans="1:11" ht="18.75" customHeight="1">
      <c r="A123" s="47"/>
      <c r="B123" s="76"/>
      <c r="C123" s="81"/>
      <c r="D123" s="75" t="s">
        <v>88</v>
      </c>
      <c r="E123" s="55">
        <f aca="true" t="shared" si="17" ref="E123:K123">SUM(E122)</f>
        <v>1800</v>
      </c>
      <c r="F123" s="27">
        <f t="shared" si="17"/>
        <v>1800</v>
      </c>
      <c r="G123" s="27">
        <f t="shared" si="17"/>
        <v>1832.87</v>
      </c>
      <c r="H123" s="27">
        <f t="shared" si="17"/>
        <v>0</v>
      </c>
      <c r="I123" s="135">
        <f t="shared" si="17"/>
        <v>1835</v>
      </c>
      <c r="J123" s="55">
        <f t="shared" si="17"/>
        <v>1800</v>
      </c>
      <c r="K123" s="56">
        <f t="shared" si="17"/>
        <v>1800</v>
      </c>
    </row>
    <row r="124" spans="1:11" ht="12.75">
      <c r="A124" s="47"/>
      <c r="B124" s="192" t="s">
        <v>89</v>
      </c>
      <c r="C124" s="195"/>
      <c r="D124" s="196"/>
      <c r="E124" s="42"/>
      <c r="F124" s="40"/>
      <c r="G124" s="36"/>
      <c r="H124" s="40"/>
      <c r="I124" s="130"/>
      <c r="J124" s="20">
        <f>I124+I124*5%</f>
        <v>0</v>
      </c>
      <c r="K124" s="59">
        <f>J124+J124*5%</f>
        <v>0</v>
      </c>
    </row>
    <row r="125" spans="1:11" ht="12.75">
      <c r="A125" s="47"/>
      <c r="B125" s="82" t="s">
        <v>218</v>
      </c>
      <c r="C125" s="81"/>
      <c r="D125" s="80" t="s">
        <v>192</v>
      </c>
      <c r="E125" s="58">
        <v>297</v>
      </c>
      <c r="F125" s="36">
        <v>297</v>
      </c>
      <c r="G125" s="36">
        <v>297.66</v>
      </c>
      <c r="H125" s="40"/>
      <c r="I125" s="132">
        <v>292</v>
      </c>
      <c r="J125" s="20">
        <v>297</v>
      </c>
      <c r="K125" s="59">
        <v>297</v>
      </c>
    </row>
    <row r="126" spans="1:11" ht="12.75">
      <c r="A126" s="47"/>
      <c r="B126" s="82" t="s">
        <v>218</v>
      </c>
      <c r="C126" s="81"/>
      <c r="D126" s="80" t="s">
        <v>191</v>
      </c>
      <c r="E126" s="58">
        <v>3000</v>
      </c>
      <c r="F126" s="36">
        <v>3000</v>
      </c>
      <c r="G126" s="36">
        <v>2969.71</v>
      </c>
      <c r="H126" s="36"/>
      <c r="I126" s="132">
        <v>640</v>
      </c>
      <c r="J126" s="20">
        <v>0</v>
      </c>
      <c r="K126" s="59">
        <v>0</v>
      </c>
    </row>
    <row r="127" spans="1:11" ht="21" customHeight="1">
      <c r="A127" s="47"/>
      <c r="B127" s="76"/>
      <c r="C127" s="79"/>
      <c r="D127" s="75" t="s">
        <v>90</v>
      </c>
      <c r="E127" s="55">
        <f>SUM(E125:E126)</f>
        <v>3297</v>
      </c>
      <c r="F127" s="27">
        <f>SUM(F125:F126)</f>
        <v>3297</v>
      </c>
      <c r="G127" s="27">
        <f>SUM(G125:G126)</f>
        <v>3267.37</v>
      </c>
      <c r="H127" s="27">
        <f>SUM(H126)</f>
        <v>0</v>
      </c>
      <c r="I127" s="135">
        <f>SUM(I125:I126)</f>
        <v>932</v>
      </c>
      <c r="J127" s="20">
        <f>SUM(J125:J126)</f>
        <v>297</v>
      </c>
      <c r="K127" s="59">
        <f>SUM(K124:K126)</f>
        <v>297</v>
      </c>
    </row>
    <row r="128" spans="1:11" ht="12.75">
      <c r="A128" s="47"/>
      <c r="B128" s="192" t="s">
        <v>91</v>
      </c>
      <c r="C128" s="195"/>
      <c r="D128" s="196"/>
      <c r="E128" s="42"/>
      <c r="F128" s="40"/>
      <c r="G128" s="36"/>
      <c r="H128" s="40"/>
      <c r="I128" s="130"/>
      <c r="J128" s="20">
        <f>I128+I128*5%</f>
        <v>0</v>
      </c>
      <c r="K128" s="59">
        <f>J128+J128*5%</f>
        <v>0</v>
      </c>
    </row>
    <row r="129" spans="1:11" ht="27" customHeight="1">
      <c r="A129" s="47"/>
      <c r="B129" s="82" t="s">
        <v>92</v>
      </c>
      <c r="C129" s="81">
        <v>635006</v>
      </c>
      <c r="D129" s="64" t="s">
        <v>247</v>
      </c>
      <c r="E129" s="58">
        <v>2000</v>
      </c>
      <c r="F129" s="36">
        <v>1650</v>
      </c>
      <c r="G129" s="36">
        <v>1521.81</v>
      </c>
      <c r="H129" s="36"/>
      <c r="I129" s="132">
        <v>1000</v>
      </c>
      <c r="J129" s="20">
        <v>150</v>
      </c>
      <c r="K129" s="20">
        <v>1200</v>
      </c>
    </row>
    <row r="130" spans="1:11" ht="18" customHeight="1">
      <c r="A130" s="47"/>
      <c r="B130" s="82"/>
      <c r="C130" s="81">
        <v>632001</v>
      </c>
      <c r="D130" s="64" t="s">
        <v>248</v>
      </c>
      <c r="E130" s="58">
        <v>300</v>
      </c>
      <c r="F130" s="36">
        <v>300</v>
      </c>
      <c r="G130" s="36">
        <v>110</v>
      </c>
      <c r="H130" s="36"/>
      <c r="I130" s="132">
        <v>300</v>
      </c>
      <c r="J130" s="20">
        <v>300</v>
      </c>
      <c r="K130" s="59">
        <v>331</v>
      </c>
    </row>
    <row r="131" spans="1:11" ht="16.5" customHeight="1">
      <c r="A131" s="47"/>
      <c r="B131" s="77"/>
      <c r="C131" s="81"/>
      <c r="D131" s="64"/>
      <c r="E131" s="58"/>
      <c r="F131" s="36"/>
      <c r="G131" s="36"/>
      <c r="H131" s="36"/>
      <c r="I131" s="132"/>
      <c r="J131" s="20">
        <f>I131+I131*5%</f>
        <v>0</v>
      </c>
      <c r="K131" s="59">
        <f>J131+J131*5%</f>
        <v>0</v>
      </c>
    </row>
    <row r="132" spans="1:11" ht="17.25" customHeight="1">
      <c r="A132" s="47"/>
      <c r="B132" s="76"/>
      <c r="C132" s="81"/>
      <c r="D132" s="75" t="s">
        <v>81</v>
      </c>
      <c r="E132" s="55">
        <f aca="true" t="shared" si="18" ref="E132:K132">SUM(E129:E131)</f>
        <v>2300</v>
      </c>
      <c r="F132" s="27">
        <f>SUM(F129:F131)</f>
        <v>1950</v>
      </c>
      <c r="G132" s="27">
        <f t="shared" si="18"/>
        <v>1631.81</v>
      </c>
      <c r="H132" s="27">
        <f t="shared" si="18"/>
        <v>0</v>
      </c>
      <c r="I132" s="135">
        <f t="shared" si="18"/>
        <v>1300</v>
      </c>
      <c r="J132" s="27">
        <f t="shared" si="18"/>
        <v>450</v>
      </c>
      <c r="K132" s="35">
        <f t="shared" si="18"/>
        <v>1531</v>
      </c>
    </row>
    <row r="133" spans="1:11" ht="18" customHeight="1">
      <c r="A133" s="47"/>
      <c r="B133" s="76"/>
      <c r="C133" s="81">
        <v>637027</v>
      </c>
      <c r="D133" s="64" t="s">
        <v>170</v>
      </c>
      <c r="E133" s="58">
        <v>480</v>
      </c>
      <c r="F133" s="36">
        <v>480</v>
      </c>
      <c r="G133" s="36">
        <v>480</v>
      </c>
      <c r="H133" s="36"/>
      <c r="I133" s="132">
        <v>480</v>
      </c>
      <c r="J133" s="20">
        <v>480</v>
      </c>
      <c r="K133" s="59">
        <v>480</v>
      </c>
    </row>
    <row r="134" spans="1:11" ht="14.25" customHeight="1">
      <c r="A134" s="47"/>
      <c r="B134" s="76"/>
      <c r="C134" s="81"/>
      <c r="D134" s="75" t="s">
        <v>83</v>
      </c>
      <c r="E134" s="55">
        <f aca="true" t="shared" si="19" ref="E134:K134">SUM(E133)</f>
        <v>480</v>
      </c>
      <c r="F134" s="27">
        <f t="shared" si="19"/>
        <v>480</v>
      </c>
      <c r="G134" s="27">
        <f t="shared" si="19"/>
        <v>480</v>
      </c>
      <c r="H134" s="27">
        <f t="shared" si="19"/>
        <v>0</v>
      </c>
      <c r="I134" s="135">
        <f t="shared" si="19"/>
        <v>480</v>
      </c>
      <c r="J134" s="55">
        <f t="shared" si="19"/>
        <v>480</v>
      </c>
      <c r="K134" s="56">
        <f t="shared" si="19"/>
        <v>480</v>
      </c>
    </row>
    <row r="135" spans="1:11" ht="17.25" customHeight="1">
      <c r="A135" s="47"/>
      <c r="B135" s="101"/>
      <c r="C135" s="102"/>
      <c r="D135" s="103" t="s">
        <v>94</v>
      </c>
      <c r="E135" s="55">
        <f aca="true" t="shared" si="20" ref="E135:K135">E132+E134</f>
        <v>2780</v>
      </c>
      <c r="F135" s="27">
        <f t="shared" si="20"/>
        <v>2430</v>
      </c>
      <c r="G135" s="27">
        <f t="shared" si="20"/>
        <v>2111.81</v>
      </c>
      <c r="H135" s="27">
        <f t="shared" si="20"/>
        <v>0</v>
      </c>
      <c r="I135" s="135">
        <f t="shared" si="20"/>
        <v>1780</v>
      </c>
      <c r="J135" s="22">
        <f t="shared" si="20"/>
        <v>930</v>
      </c>
      <c r="K135" s="35">
        <f t="shared" si="20"/>
        <v>2011</v>
      </c>
    </row>
    <row r="136" spans="1:11" ht="12.75">
      <c r="A136" s="47"/>
      <c r="B136" s="192" t="s">
        <v>93</v>
      </c>
      <c r="C136" s="193"/>
      <c r="D136" s="194"/>
      <c r="E136" s="42"/>
      <c r="F136" s="40"/>
      <c r="G136" s="36"/>
      <c r="H136" s="40"/>
      <c r="I136" s="130"/>
      <c r="J136" s="20">
        <f>I136+I136*5%</f>
        <v>0</v>
      </c>
      <c r="K136" s="59">
        <f>J136+J136*5%</f>
        <v>0</v>
      </c>
    </row>
    <row r="137" spans="1:11" ht="14.25" customHeight="1">
      <c r="A137" s="47"/>
      <c r="B137" s="82"/>
      <c r="C137" s="81"/>
      <c r="D137" s="64"/>
      <c r="E137" s="58">
        <v>0</v>
      </c>
      <c r="F137" s="36">
        <v>0</v>
      </c>
      <c r="G137" s="36">
        <v>0</v>
      </c>
      <c r="H137" s="36"/>
      <c r="I137" s="132">
        <v>0</v>
      </c>
      <c r="J137" s="20">
        <f>I137+I137*5%</f>
        <v>0</v>
      </c>
      <c r="K137" s="59">
        <f>J137+J137*5%</f>
        <v>0</v>
      </c>
    </row>
    <row r="138" spans="1:11" ht="14.25" customHeight="1">
      <c r="A138" s="47"/>
      <c r="B138" s="73"/>
      <c r="C138" s="74"/>
      <c r="D138" s="75" t="s">
        <v>95</v>
      </c>
      <c r="E138" s="28">
        <f aca="true" t="shared" si="21" ref="E138:K138">SUM(E137)</f>
        <v>0</v>
      </c>
      <c r="F138" s="26">
        <f t="shared" si="21"/>
        <v>0</v>
      </c>
      <c r="G138" s="26">
        <f t="shared" si="21"/>
        <v>0</v>
      </c>
      <c r="H138" s="26">
        <f t="shared" si="21"/>
        <v>0</v>
      </c>
      <c r="I138" s="133">
        <f t="shared" si="21"/>
        <v>0</v>
      </c>
      <c r="J138" s="28">
        <f t="shared" si="21"/>
        <v>0</v>
      </c>
      <c r="K138" s="42">
        <f t="shared" si="21"/>
        <v>0</v>
      </c>
    </row>
    <row r="139" spans="1:11" ht="12.75">
      <c r="A139" s="47"/>
      <c r="B139" s="208" t="s">
        <v>96</v>
      </c>
      <c r="C139" s="193"/>
      <c r="D139" s="194"/>
      <c r="E139" s="42"/>
      <c r="F139" s="40"/>
      <c r="G139" s="40"/>
      <c r="H139" s="40"/>
      <c r="I139" s="130"/>
      <c r="J139" s="20">
        <f>I139+I139*5%</f>
        <v>0</v>
      </c>
      <c r="K139" s="59">
        <f>J139+J139*5%</f>
        <v>0</v>
      </c>
    </row>
    <row r="140" spans="1:11" ht="12.75">
      <c r="A140" s="47"/>
      <c r="B140" s="82" t="s">
        <v>218</v>
      </c>
      <c r="C140" s="81">
        <v>642001</v>
      </c>
      <c r="D140" s="80" t="s">
        <v>34</v>
      </c>
      <c r="E140" s="58">
        <v>1100</v>
      </c>
      <c r="F140" s="36">
        <v>1100</v>
      </c>
      <c r="G140" s="36">
        <v>1082.4</v>
      </c>
      <c r="H140" s="36"/>
      <c r="I140" s="132">
        <v>1100</v>
      </c>
      <c r="J140" s="20">
        <v>1100</v>
      </c>
      <c r="K140" s="59">
        <v>1213</v>
      </c>
    </row>
    <row r="141" spans="1:11" ht="18" customHeight="1">
      <c r="A141" s="47"/>
      <c r="B141" s="82"/>
      <c r="C141" s="81">
        <v>637004</v>
      </c>
      <c r="D141" s="64" t="s">
        <v>249</v>
      </c>
      <c r="E141" s="58">
        <v>980</v>
      </c>
      <c r="F141" s="36">
        <v>980</v>
      </c>
      <c r="G141" s="36">
        <v>2579.12</v>
      </c>
      <c r="H141" s="36"/>
      <c r="I141" s="132">
        <v>3000</v>
      </c>
      <c r="J141" s="20">
        <v>980</v>
      </c>
      <c r="K141" s="59">
        <v>980</v>
      </c>
    </row>
    <row r="142" spans="1:11" ht="15" customHeight="1">
      <c r="A142" s="47"/>
      <c r="B142" s="76"/>
      <c r="C142" s="81"/>
      <c r="D142" s="75" t="s">
        <v>97</v>
      </c>
      <c r="E142" s="55">
        <f aca="true" t="shared" si="22" ref="E142:K142">SUM(E140:E141)</f>
        <v>2080</v>
      </c>
      <c r="F142" s="27">
        <f t="shared" si="22"/>
        <v>2080</v>
      </c>
      <c r="G142" s="27">
        <f t="shared" si="22"/>
        <v>3661.52</v>
      </c>
      <c r="H142" s="27">
        <f t="shared" si="22"/>
        <v>0</v>
      </c>
      <c r="I142" s="135">
        <f t="shared" si="22"/>
        <v>4100</v>
      </c>
      <c r="J142" s="22">
        <f t="shared" si="22"/>
        <v>2080</v>
      </c>
      <c r="K142" s="35">
        <f t="shared" si="22"/>
        <v>2193</v>
      </c>
    </row>
    <row r="143" spans="1:11" ht="12.75">
      <c r="A143" s="47"/>
      <c r="B143" s="104" t="s">
        <v>167</v>
      </c>
      <c r="C143" s="105"/>
      <c r="D143" s="106"/>
      <c r="E143" s="42"/>
      <c r="F143" s="40"/>
      <c r="G143" s="49"/>
      <c r="H143" s="40"/>
      <c r="I143" s="130"/>
      <c r="J143" s="20">
        <f>I143+I143*5%</f>
        <v>0</v>
      </c>
      <c r="K143" s="59">
        <f>J143+J143*5%</f>
        <v>0</v>
      </c>
    </row>
    <row r="144" spans="1:11" ht="25.5" customHeight="1">
      <c r="A144" s="47"/>
      <c r="B144" s="76"/>
      <c r="C144" s="81"/>
      <c r="D144" s="107" t="s">
        <v>250</v>
      </c>
      <c r="E144" s="58">
        <v>6000</v>
      </c>
      <c r="F144" s="36">
        <v>6000</v>
      </c>
      <c r="G144" s="36">
        <v>4008.98</v>
      </c>
      <c r="H144" s="36"/>
      <c r="I144" s="132">
        <v>9000</v>
      </c>
      <c r="J144" s="20">
        <v>0</v>
      </c>
      <c r="K144" s="59">
        <v>0</v>
      </c>
    </row>
    <row r="145" spans="1:11" ht="15" customHeight="1">
      <c r="A145" s="47"/>
      <c r="B145" s="76"/>
      <c r="C145" s="81"/>
      <c r="D145" s="103" t="s">
        <v>168</v>
      </c>
      <c r="E145" s="55">
        <f>SUM(E144)</f>
        <v>6000</v>
      </c>
      <c r="F145" s="27">
        <f>SUM(F144)</f>
        <v>6000</v>
      </c>
      <c r="G145" s="27">
        <f>SUM(G144)</f>
        <v>4008.98</v>
      </c>
      <c r="H145" s="27">
        <f>SUM(H144)</f>
        <v>0</v>
      </c>
      <c r="I145" s="135">
        <f>SUM(I144)</f>
        <v>9000</v>
      </c>
      <c r="J145" s="20">
        <v>0</v>
      </c>
      <c r="K145" s="20">
        <v>0</v>
      </c>
    </row>
    <row r="146" spans="1:11" ht="12.75" customHeight="1">
      <c r="A146" s="47"/>
      <c r="B146" s="197" t="s">
        <v>98</v>
      </c>
      <c r="C146" s="209"/>
      <c r="D146" s="210"/>
      <c r="E146" s="157">
        <f aca="true" t="shared" si="23" ref="E146:K146">E123+E127+E135+E138+E142+E145</f>
        <v>15957</v>
      </c>
      <c r="F146" s="157">
        <f t="shared" si="23"/>
        <v>15607</v>
      </c>
      <c r="G146" s="31">
        <f t="shared" si="23"/>
        <v>14882.55</v>
      </c>
      <c r="H146" s="31">
        <f t="shared" si="23"/>
        <v>0</v>
      </c>
      <c r="I146" s="133">
        <f t="shared" si="23"/>
        <v>17647</v>
      </c>
      <c r="J146" s="31">
        <f t="shared" si="23"/>
        <v>5107</v>
      </c>
      <c r="K146" s="39">
        <f t="shared" si="23"/>
        <v>6301</v>
      </c>
    </row>
    <row r="147" spans="1:11" ht="38.25">
      <c r="A147" s="47"/>
      <c r="B147" s="68"/>
      <c r="C147" s="69"/>
      <c r="D147" s="11"/>
      <c r="E147" s="66" t="s">
        <v>213</v>
      </c>
      <c r="F147" s="66" t="s">
        <v>214</v>
      </c>
      <c r="G147" s="67" t="s">
        <v>215</v>
      </c>
      <c r="H147" s="67"/>
      <c r="I147" s="129" t="s">
        <v>216</v>
      </c>
      <c r="J147" s="66" t="s">
        <v>185</v>
      </c>
      <c r="K147" s="66" t="s">
        <v>217</v>
      </c>
    </row>
    <row r="148" spans="1:11" ht="12.75">
      <c r="A148" s="47"/>
      <c r="B148" s="199" t="s">
        <v>99</v>
      </c>
      <c r="C148" s="200"/>
      <c r="D148" s="201"/>
      <c r="E148" s="159"/>
      <c r="F148" s="159"/>
      <c r="G148" s="39"/>
      <c r="H148" s="39"/>
      <c r="I148" s="130"/>
      <c r="J148" s="39"/>
      <c r="K148" s="39"/>
    </row>
    <row r="149" spans="1:11" ht="12.75">
      <c r="A149" s="47"/>
      <c r="B149" s="211" t="s">
        <v>100</v>
      </c>
      <c r="C149" s="193"/>
      <c r="D149" s="194"/>
      <c r="E149" s="42"/>
      <c r="F149" s="40"/>
      <c r="G149" s="40"/>
      <c r="H149" s="40"/>
      <c r="I149" s="130"/>
      <c r="J149" s="20">
        <f>I149+I149*5%</f>
        <v>0</v>
      </c>
      <c r="K149" s="59">
        <f>J149+J149*5%</f>
        <v>0</v>
      </c>
    </row>
    <row r="150" spans="1:11" ht="12.75">
      <c r="A150" s="47"/>
      <c r="B150" s="82" t="s">
        <v>101</v>
      </c>
      <c r="C150" s="81">
        <v>632001</v>
      </c>
      <c r="D150" s="64" t="s">
        <v>14</v>
      </c>
      <c r="E150" s="58">
        <v>780</v>
      </c>
      <c r="F150" s="36">
        <v>780</v>
      </c>
      <c r="G150" s="36">
        <v>893.93</v>
      </c>
      <c r="H150" s="36"/>
      <c r="I150" s="132">
        <v>900</v>
      </c>
      <c r="J150" s="20">
        <v>780</v>
      </c>
      <c r="K150" s="59">
        <v>780</v>
      </c>
    </row>
    <row r="151" spans="1:11" ht="15.75" customHeight="1">
      <c r="A151" s="47"/>
      <c r="B151" s="100"/>
      <c r="C151" s="81">
        <v>633007</v>
      </c>
      <c r="D151" s="64" t="s">
        <v>16</v>
      </c>
      <c r="E151" s="58">
        <v>200</v>
      </c>
      <c r="F151" s="36">
        <v>0</v>
      </c>
      <c r="G151" s="36">
        <v>45</v>
      </c>
      <c r="H151" s="36"/>
      <c r="I151" s="132">
        <v>200</v>
      </c>
      <c r="J151" s="20">
        <v>200</v>
      </c>
      <c r="K151" s="59">
        <v>500</v>
      </c>
    </row>
    <row r="152" spans="1:11" ht="25.5" customHeight="1">
      <c r="A152" s="47"/>
      <c r="B152" s="82"/>
      <c r="C152" s="81">
        <v>633009</v>
      </c>
      <c r="D152" s="64" t="s">
        <v>234</v>
      </c>
      <c r="E152" s="58">
        <v>100</v>
      </c>
      <c r="F152" s="36">
        <v>100</v>
      </c>
      <c r="G152" s="36">
        <v>261.47</v>
      </c>
      <c r="H152" s="36"/>
      <c r="I152" s="132">
        <v>250</v>
      </c>
      <c r="J152" s="20">
        <v>100</v>
      </c>
      <c r="K152" s="59">
        <v>200</v>
      </c>
    </row>
    <row r="153" spans="1:11" ht="21" customHeight="1">
      <c r="A153" s="47"/>
      <c r="B153" s="82"/>
      <c r="C153" s="79" t="s">
        <v>17</v>
      </c>
      <c r="D153" s="64" t="s">
        <v>18</v>
      </c>
      <c r="E153" s="58">
        <v>170</v>
      </c>
      <c r="F153" s="36">
        <v>170</v>
      </c>
      <c r="G153" s="36">
        <v>127.34</v>
      </c>
      <c r="H153" s="36"/>
      <c r="I153" s="132">
        <v>200</v>
      </c>
      <c r="J153" s="20">
        <v>170</v>
      </c>
      <c r="K153" s="59">
        <v>270</v>
      </c>
    </row>
    <row r="154" spans="1:11" ht="24" customHeight="1">
      <c r="A154" s="47"/>
      <c r="B154" s="82"/>
      <c r="C154" s="81">
        <v>634002</v>
      </c>
      <c r="D154" s="64" t="s">
        <v>19</v>
      </c>
      <c r="E154" s="58">
        <v>100</v>
      </c>
      <c r="F154" s="36">
        <v>100</v>
      </c>
      <c r="G154" s="36">
        <v>91.6</v>
      </c>
      <c r="H154" s="36"/>
      <c r="I154" s="132">
        <v>100</v>
      </c>
      <c r="J154" s="20">
        <v>100</v>
      </c>
      <c r="K154" s="59">
        <v>200</v>
      </c>
    </row>
    <row r="155" spans="1:11" ht="15" customHeight="1">
      <c r="A155" s="47"/>
      <c r="B155" s="82"/>
      <c r="C155" s="81">
        <v>634003</v>
      </c>
      <c r="D155" s="64" t="s">
        <v>10</v>
      </c>
      <c r="E155" s="58">
        <v>200</v>
      </c>
      <c r="F155" s="36">
        <v>200</v>
      </c>
      <c r="G155" s="36">
        <v>85.12</v>
      </c>
      <c r="H155" s="36"/>
      <c r="I155" s="132">
        <v>100</v>
      </c>
      <c r="J155" s="20">
        <v>200</v>
      </c>
      <c r="K155" s="59">
        <v>200</v>
      </c>
    </row>
    <row r="156" spans="1:11" ht="19.5" customHeight="1">
      <c r="A156" s="47"/>
      <c r="B156" s="82"/>
      <c r="C156" s="81">
        <v>635006</v>
      </c>
      <c r="D156" s="64" t="s">
        <v>15</v>
      </c>
      <c r="E156" s="58">
        <v>50</v>
      </c>
      <c r="F156" s="36">
        <v>50</v>
      </c>
      <c r="G156" s="36">
        <v>5</v>
      </c>
      <c r="H156" s="36"/>
      <c r="I156" s="132">
        <v>50</v>
      </c>
      <c r="J156" s="20">
        <v>50</v>
      </c>
      <c r="K156" s="59">
        <v>50</v>
      </c>
    </row>
    <row r="157" spans="1:11" ht="16.5" customHeight="1">
      <c r="A157" s="47"/>
      <c r="B157" s="73"/>
      <c r="C157" s="81">
        <v>635005</v>
      </c>
      <c r="D157" s="64" t="s">
        <v>20</v>
      </c>
      <c r="E157" s="58">
        <v>100</v>
      </c>
      <c r="F157" s="36">
        <v>0</v>
      </c>
      <c r="G157" s="36">
        <v>0</v>
      </c>
      <c r="H157" s="36"/>
      <c r="I157" s="132">
        <v>100</v>
      </c>
      <c r="J157" s="20">
        <v>100</v>
      </c>
      <c r="K157" s="59">
        <v>300</v>
      </c>
    </row>
    <row r="158" spans="1:11" ht="12.75">
      <c r="A158" s="47"/>
      <c r="B158" s="73"/>
      <c r="C158" s="74"/>
      <c r="D158" s="93" t="s">
        <v>102</v>
      </c>
      <c r="E158" s="55">
        <f aca="true" t="shared" si="24" ref="E158:K158">SUM(E150:E157)</f>
        <v>1700</v>
      </c>
      <c r="F158" s="27">
        <f t="shared" si="24"/>
        <v>1400</v>
      </c>
      <c r="G158" s="27">
        <f t="shared" si="24"/>
        <v>1509.46</v>
      </c>
      <c r="H158" s="27">
        <f t="shared" si="24"/>
        <v>0</v>
      </c>
      <c r="I158" s="135">
        <f t="shared" si="24"/>
        <v>1900</v>
      </c>
      <c r="J158" s="55">
        <f t="shared" si="24"/>
        <v>1700</v>
      </c>
      <c r="K158" s="56">
        <f t="shared" si="24"/>
        <v>2500</v>
      </c>
    </row>
    <row r="159" spans="1:11" ht="12.75">
      <c r="A159" s="47"/>
      <c r="B159" s="211" t="s">
        <v>103</v>
      </c>
      <c r="C159" s="193"/>
      <c r="D159" s="194"/>
      <c r="E159" s="42"/>
      <c r="F159" s="40"/>
      <c r="G159" s="36"/>
      <c r="H159" s="40"/>
      <c r="I159" s="130"/>
      <c r="J159" s="20">
        <f>I159+I159*5%</f>
        <v>0</v>
      </c>
      <c r="K159" s="59">
        <f>J159+J159*5%</f>
        <v>0</v>
      </c>
    </row>
    <row r="160" spans="1:11" ht="12.75">
      <c r="A160" s="47"/>
      <c r="B160" s="108" t="s">
        <v>104</v>
      </c>
      <c r="C160" s="81">
        <v>632001</v>
      </c>
      <c r="D160" s="64" t="s">
        <v>14</v>
      </c>
      <c r="E160" s="58">
        <v>66</v>
      </c>
      <c r="F160" s="36">
        <v>66</v>
      </c>
      <c r="G160" s="36">
        <v>66</v>
      </c>
      <c r="H160" s="36"/>
      <c r="I160" s="132">
        <v>66</v>
      </c>
      <c r="J160" s="20">
        <v>66</v>
      </c>
      <c r="K160" s="59">
        <v>66</v>
      </c>
    </row>
    <row r="161" spans="1:11" ht="21.75" customHeight="1">
      <c r="A161" s="47"/>
      <c r="B161" s="76"/>
      <c r="C161" s="81">
        <v>633006</v>
      </c>
      <c r="D161" s="64" t="s">
        <v>7</v>
      </c>
      <c r="E161" s="58">
        <v>32</v>
      </c>
      <c r="F161" s="36">
        <v>32</v>
      </c>
      <c r="G161" s="36">
        <v>32</v>
      </c>
      <c r="H161" s="36"/>
      <c r="I161" s="132">
        <v>32</v>
      </c>
      <c r="J161" s="20">
        <v>33</v>
      </c>
      <c r="K161" s="59">
        <v>33</v>
      </c>
    </row>
    <row r="162" spans="1:11" ht="18" customHeight="1">
      <c r="A162" s="47"/>
      <c r="B162" s="76"/>
      <c r="C162" s="81">
        <v>637026</v>
      </c>
      <c r="D162" s="64" t="s">
        <v>251</v>
      </c>
      <c r="E162" s="58">
        <v>48</v>
      </c>
      <c r="F162" s="36">
        <v>48</v>
      </c>
      <c r="G162" s="36">
        <v>63.9</v>
      </c>
      <c r="H162" s="36"/>
      <c r="I162" s="132">
        <v>85.2</v>
      </c>
      <c r="J162" s="20">
        <v>0</v>
      </c>
      <c r="K162" s="59">
        <v>0</v>
      </c>
    </row>
    <row r="163" spans="1:11" ht="17.25" customHeight="1">
      <c r="A163" s="47"/>
      <c r="B163" s="76"/>
      <c r="C163" s="81"/>
      <c r="D163" s="75" t="s">
        <v>105</v>
      </c>
      <c r="E163" s="55">
        <f aca="true" t="shared" si="25" ref="E163:K163">SUM(E160:E162)</f>
        <v>146</v>
      </c>
      <c r="F163" s="27">
        <f t="shared" si="25"/>
        <v>146</v>
      </c>
      <c r="G163" s="27">
        <f t="shared" si="25"/>
        <v>161.9</v>
      </c>
      <c r="H163" s="27">
        <f t="shared" si="25"/>
        <v>0</v>
      </c>
      <c r="I163" s="135">
        <f t="shared" si="25"/>
        <v>183.2</v>
      </c>
      <c r="J163" s="55">
        <f t="shared" si="25"/>
        <v>99</v>
      </c>
      <c r="K163" s="56">
        <f t="shared" si="25"/>
        <v>99</v>
      </c>
    </row>
    <row r="164" spans="1:11" ht="12.75">
      <c r="A164" s="47"/>
      <c r="B164" s="197" t="s">
        <v>106</v>
      </c>
      <c r="C164" s="209"/>
      <c r="D164" s="210"/>
      <c r="E164" s="157">
        <f aca="true" t="shared" si="26" ref="E164:K164">E158+E163</f>
        <v>1846</v>
      </c>
      <c r="F164" s="157">
        <f t="shared" si="26"/>
        <v>1546</v>
      </c>
      <c r="G164" s="31">
        <f t="shared" si="26"/>
        <v>1671.3600000000001</v>
      </c>
      <c r="H164" s="31">
        <f t="shared" si="26"/>
        <v>0</v>
      </c>
      <c r="I164" s="133">
        <f t="shared" si="26"/>
        <v>2083.2</v>
      </c>
      <c r="J164" s="157">
        <f t="shared" si="26"/>
        <v>1799</v>
      </c>
      <c r="K164" s="159">
        <f t="shared" si="26"/>
        <v>2599</v>
      </c>
    </row>
    <row r="165" spans="1:11" ht="12.75">
      <c r="A165" s="47"/>
      <c r="B165" s="77"/>
      <c r="C165" s="74"/>
      <c r="D165" s="75"/>
      <c r="E165" s="42"/>
      <c r="F165" s="40"/>
      <c r="G165" s="40"/>
      <c r="H165" s="40"/>
      <c r="I165" s="130"/>
      <c r="J165" s="20">
        <f>I165+I165*5%</f>
        <v>0</v>
      </c>
      <c r="K165" s="59">
        <f>J165+J165*5%</f>
        <v>0</v>
      </c>
    </row>
    <row r="166" spans="1:11" ht="12.75">
      <c r="A166" s="47"/>
      <c r="B166" s="109" t="s">
        <v>107</v>
      </c>
      <c r="C166" s="110"/>
      <c r="D166" s="87"/>
      <c r="E166" s="158"/>
      <c r="F166" s="158"/>
      <c r="G166" s="51"/>
      <c r="H166" s="51"/>
      <c r="I166" s="132"/>
      <c r="J166" s="51"/>
      <c r="K166" s="51"/>
    </row>
    <row r="167" spans="1:11" ht="12.75">
      <c r="A167" s="47"/>
      <c r="B167" s="211" t="s">
        <v>108</v>
      </c>
      <c r="C167" s="193"/>
      <c r="D167" s="194"/>
      <c r="E167" s="42"/>
      <c r="F167" s="40"/>
      <c r="G167" s="40"/>
      <c r="H167" s="40"/>
      <c r="I167" s="130"/>
      <c r="J167" s="20">
        <f>I167+I167*5%</f>
        <v>0</v>
      </c>
      <c r="K167" s="59">
        <f>J167+J167*5%</f>
        <v>0</v>
      </c>
    </row>
    <row r="168" spans="1:11" ht="12.75">
      <c r="A168" s="47"/>
      <c r="B168" s="82" t="s">
        <v>109</v>
      </c>
      <c r="C168" s="81">
        <v>637004</v>
      </c>
      <c r="D168" s="80" t="s">
        <v>41</v>
      </c>
      <c r="E168" s="58">
        <v>12000</v>
      </c>
      <c r="F168" s="36">
        <v>12000</v>
      </c>
      <c r="G168" s="36">
        <v>9884.28</v>
      </c>
      <c r="H168" s="36"/>
      <c r="I168" s="132">
        <v>11000</v>
      </c>
      <c r="J168" s="20">
        <v>12500</v>
      </c>
      <c r="K168" s="59">
        <v>12700</v>
      </c>
    </row>
    <row r="169" spans="1:11" ht="12.75">
      <c r="A169" s="47"/>
      <c r="B169" s="76"/>
      <c r="C169" s="74"/>
      <c r="D169" s="93" t="s">
        <v>110</v>
      </c>
      <c r="E169" s="55">
        <f aca="true" t="shared" si="27" ref="E169:K169">SUM(E168)</f>
        <v>12000</v>
      </c>
      <c r="F169" s="27">
        <f t="shared" si="27"/>
        <v>12000</v>
      </c>
      <c r="G169" s="27">
        <f t="shared" si="27"/>
        <v>9884.28</v>
      </c>
      <c r="H169" s="27">
        <f t="shared" si="27"/>
        <v>0</v>
      </c>
      <c r="I169" s="135">
        <f t="shared" si="27"/>
        <v>11000</v>
      </c>
      <c r="J169" s="55">
        <f t="shared" si="27"/>
        <v>12500</v>
      </c>
      <c r="K169" s="56">
        <f t="shared" si="27"/>
        <v>12700</v>
      </c>
    </row>
    <row r="170" spans="1:11" ht="12.75">
      <c r="A170" s="47"/>
      <c r="B170" s="211" t="s">
        <v>111</v>
      </c>
      <c r="C170" s="193"/>
      <c r="D170" s="194"/>
      <c r="E170" s="42"/>
      <c r="F170" s="40"/>
      <c r="G170" s="36"/>
      <c r="H170" s="40"/>
      <c r="I170" s="130"/>
      <c r="J170" s="20">
        <f>I170+I170*5%</f>
        <v>0</v>
      </c>
      <c r="K170" s="59">
        <f>J170+J170*5%</f>
        <v>0</v>
      </c>
    </row>
    <row r="171" spans="1:11" ht="12.75">
      <c r="A171" s="47"/>
      <c r="B171" s="211" t="s">
        <v>112</v>
      </c>
      <c r="C171" s="193"/>
      <c r="D171" s="194"/>
      <c r="E171" s="42"/>
      <c r="F171" s="40"/>
      <c r="G171" s="30"/>
      <c r="H171" s="40"/>
      <c r="I171" s="130"/>
      <c r="J171" s="20">
        <f>I171+I171*5%</f>
        <v>0</v>
      </c>
      <c r="K171" s="47">
        <f>J171+J171*5%</f>
        <v>0</v>
      </c>
    </row>
    <row r="172" spans="1:11" ht="12.75">
      <c r="A172" s="47"/>
      <c r="B172" s="82" t="s">
        <v>113</v>
      </c>
      <c r="C172" s="81">
        <v>635006</v>
      </c>
      <c r="D172" s="80" t="s">
        <v>235</v>
      </c>
      <c r="E172" s="58">
        <v>10000</v>
      </c>
      <c r="F172" s="36">
        <v>10000</v>
      </c>
      <c r="G172" s="36">
        <v>7871.41</v>
      </c>
      <c r="H172" s="36"/>
      <c r="I172" s="132">
        <v>10000</v>
      </c>
      <c r="J172" s="20">
        <v>9000</v>
      </c>
      <c r="K172" s="47">
        <v>10500</v>
      </c>
    </row>
    <row r="173" spans="1:11" ht="18" customHeight="1">
      <c r="A173" s="47"/>
      <c r="B173" s="77"/>
      <c r="C173" s="79"/>
      <c r="D173" s="75" t="s">
        <v>114</v>
      </c>
      <c r="E173" s="55">
        <f aca="true" t="shared" si="28" ref="E173:K173">SUM(E172)</f>
        <v>10000</v>
      </c>
      <c r="F173" s="27">
        <f t="shared" si="28"/>
        <v>10000</v>
      </c>
      <c r="G173" s="27">
        <f t="shared" si="28"/>
        <v>7871.41</v>
      </c>
      <c r="H173" s="27">
        <f t="shared" si="28"/>
        <v>0</v>
      </c>
      <c r="I173" s="135">
        <f t="shared" si="28"/>
        <v>10000</v>
      </c>
      <c r="J173" s="55">
        <f t="shared" si="28"/>
        <v>9000</v>
      </c>
      <c r="K173" s="56">
        <f t="shared" si="28"/>
        <v>10500</v>
      </c>
    </row>
    <row r="174" spans="1:11" ht="12.75">
      <c r="A174" s="47"/>
      <c r="B174" s="206" t="s">
        <v>115</v>
      </c>
      <c r="C174" s="206"/>
      <c r="D174" s="212"/>
      <c r="E174" s="157">
        <f aca="true" t="shared" si="29" ref="E174:K174">E169+E173</f>
        <v>22000</v>
      </c>
      <c r="F174" s="157">
        <f t="shared" si="29"/>
        <v>22000</v>
      </c>
      <c r="G174" s="31">
        <f t="shared" si="29"/>
        <v>17755.690000000002</v>
      </c>
      <c r="H174" s="31">
        <f t="shared" si="29"/>
        <v>0</v>
      </c>
      <c r="I174" s="133">
        <f t="shared" si="29"/>
        <v>21000</v>
      </c>
      <c r="J174" s="28">
        <f t="shared" si="29"/>
        <v>21500</v>
      </c>
      <c r="K174" s="42">
        <f t="shared" si="29"/>
        <v>23200</v>
      </c>
    </row>
    <row r="175" spans="1:11" ht="36" customHeight="1">
      <c r="A175" s="47"/>
      <c r="B175" s="68"/>
      <c r="C175" s="69"/>
      <c r="D175" s="11"/>
      <c r="E175" s="66" t="s">
        <v>213</v>
      </c>
      <c r="F175" s="66" t="s">
        <v>214</v>
      </c>
      <c r="G175" s="67" t="s">
        <v>215</v>
      </c>
      <c r="H175" s="67"/>
      <c r="I175" s="129" t="s">
        <v>216</v>
      </c>
      <c r="J175" s="66" t="s">
        <v>185</v>
      </c>
      <c r="K175" s="66" t="s">
        <v>217</v>
      </c>
    </row>
    <row r="176" spans="1:11" ht="12.75">
      <c r="A176" s="47"/>
      <c r="B176" s="206" t="s">
        <v>116</v>
      </c>
      <c r="C176" s="206"/>
      <c r="D176" s="212"/>
      <c r="E176" s="158"/>
      <c r="F176" s="158"/>
      <c r="G176" s="51"/>
      <c r="H176" s="51"/>
      <c r="I176" s="132"/>
      <c r="J176" s="51"/>
      <c r="K176" s="51"/>
    </row>
    <row r="177" spans="1:11" ht="12.75">
      <c r="A177" s="47"/>
      <c r="B177" s="211" t="s">
        <v>117</v>
      </c>
      <c r="C177" s="193"/>
      <c r="D177" s="194"/>
      <c r="E177" s="42"/>
      <c r="F177" s="40"/>
      <c r="G177" s="40"/>
      <c r="H177" s="40"/>
      <c r="I177" s="130"/>
      <c r="J177" s="20">
        <f>I177+I177*5%</f>
        <v>0</v>
      </c>
      <c r="K177" s="59">
        <f>J177+J177*5%</f>
        <v>0</v>
      </c>
    </row>
    <row r="178" spans="1:11" ht="15" customHeight="1">
      <c r="A178" s="47"/>
      <c r="B178" s="82" t="s">
        <v>118</v>
      </c>
      <c r="C178" s="81">
        <v>635006</v>
      </c>
      <c r="D178" s="64" t="s">
        <v>35</v>
      </c>
      <c r="E178" s="58">
        <v>100</v>
      </c>
      <c r="F178" s="36">
        <v>100</v>
      </c>
      <c r="G178" s="36">
        <v>1630.33</v>
      </c>
      <c r="H178" s="36"/>
      <c r="I178" s="132">
        <v>100</v>
      </c>
      <c r="J178" s="20">
        <f>I178+I178*5%</f>
        <v>105</v>
      </c>
      <c r="K178" s="59">
        <v>200</v>
      </c>
    </row>
    <row r="179" spans="1:11" ht="12.75">
      <c r="A179" s="47"/>
      <c r="B179" s="82"/>
      <c r="C179" s="78"/>
      <c r="D179" s="93" t="s">
        <v>119</v>
      </c>
      <c r="E179" s="55">
        <f aca="true" t="shared" si="30" ref="E179:K179">SUM(E178)</f>
        <v>100</v>
      </c>
      <c r="F179" s="27">
        <f t="shared" si="30"/>
        <v>100</v>
      </c>
      <c r="G179" s="27">
        <f t="shared" si="30"/>
        <v>1630.33</v>
      </c>
      <c r="H179" s="27">
        <f t="shared" si="30"/>
        <v>0</v>
      </c>
      <c r="I179" s="135">
        <f t="shared" si="30"/>
        <v>100</v>
      </c>
      <c r="J179" s="55">
        <f t="shared" si="30"/>
        <v>105</v>
      </c>
      <c r="K179" s="56">
        <f t="shared" si="30"/>
        <v>200</v>
      </c>
    </row>
    <row r="180" spans="1:11" ht="12.75">
      <c r="A180" s="47"/>
      <c r="B180" s="215" t="s">
        <v>120</v>
      </c>
      <c r="C180" s="193"/>
      <c r="D180" s="194"/>
      <c r="E180" s="42"/>
      <c r="F180" s="40"/>
      <c r="G180" s="40"/>
      <c r="H180" s="40"/>
      <c r="I180" s="130"/>
      <c r="J180" s="20">
        <f>I180+I180*5%</f>
        <v>0</v>
      </c>
      <c r="K180" s="59">
        <f>J180+J180*5%</f>
        <v>0</v>
      </c>
    </row>
    <row r="181" spans="1:11" ht="15.75" customHeight="1">
      <c r="A181" s="47"/>
      <c r="B181" s="82" t="s">
        <v>121</v>
      </c>
      <c r="C181" s="81">
        <v>635006</v>
      </c>
      <c r="D181" s="64" t="s">
        <v>236</v>
      </c>
      <c r="E181" s="58">
        <v>2300</v>
      </c>
      <c r="F181" s="36">
        <v>2300</v>
      </c>
      <c r="G181" s="36">
        <v>2947.7</v>
      </c>
      <c r="H181" s="36"/>
      <c r="I181" s="132">
        <v>2500</v>
      </c>
      <c r="J181" s="20">
        <v>500</v>
      </c>
      <c r="K181" s="59">
        <v>2000</v>
      </c>
    </row>
    <row r="182" spans="1:11" ht="15.75" customHeight="1">
      <c r="A182" s="47"/>
      <c r="B182" s="82"/>
      <c r="C182" s="81"/>
      <c r="D182" s="64" t="s">
        <v>231</v>
      </c>
      <c r="E182" s="58">
        <v>0</v>
      </c>
      <c r="F182" s="36">
        <v>0</v>
      </c>
      <c r="G182" s="36">
        <v>7512.48</v>
      </c>
      <c r="H182" s="36"/>
      <c r="I182" s="132">
        <v>0</v>
      </c>
      <c r="J182" s="20">
        <f>I182+I182*5%</f>
        <v>0</v>
      </c>
      <c r="K182" s="59"/>
    </row>
    <row r="183" spans="1:11" ht="14.25" customHeight="1">
      <c r="A183" s="47"/>
      <c r="B183" s="82"/>
      <c r="C183" s="81"/>
      <c r="D183" s="75" t="s">
        <v>122</v>
      </c>
      <c r="E183" s="28">
        <f>SUM(E181:E182)</f>
        <v>2300</v>
      </c>
      <c r="F183" s="26">
        <f>SUM(F181:F182)</f>
        <v>2300</v>
      </c>
      <c r="G183" s="26">
        <f>SUM(G181:G182)</f>
        <v>10460.18</v>
      </c>
      <c r="H183" s="26">
        <f>H181</f>
        <v>0</v>
      </c>
      <c r="I183" s="133">
        <f>SUM(I181:I182)</f>
        <v>2500</v>
      </c>
      <c r="J183" s="20">
        <f>SUM(J181:J182)</f>
        <v>500</v>
      </c>
      <c r="K183" s="20">
        <f>SUM(K181:K182)</f>
        <v>2000</v>
      </c>
    </row>
    <row r="184" spans="1:11" ht="12.75">
      <c r="A184" s="47"/>
      <c r="B184" s="215" t="s">
        <v>123</v>
      </c>
      <c r="C184" s="193"/>
      <c r="D184" s="194"/>
      <c r="E184" s="42"/>
      <c r="F184" s="40"/>
      <c r="G184" s="36"/>
      <c r="H184" s="40"/>
      <c r="I184" s="130"/>
      <c r="J184" s="20">
        <f>I184+I184*5%</f>
        <v>0</v>
      </c>
      <c r="K184" s="59">
        <f>J184+J184*5%</f>
        <v>0</v>
      </c>
    </row>
    <row r="185" spans="1:11" ht="12.75">
      <c r="A185" s="47"/>
      <c r="B185" s="82" t="s">
        <v>121</v>
      </c>
      <c r="C185" s="81">
        <v>635006</v>
      </c>
      <c r="D185" s="80" t="s">
        <v>124</v>
      </c>
      <c r="E185" s="58">
        <v>210</v>
      </c>
      <c r="F185" s="36">
        <v>210</v>
      </c>
      <c r="G185" s="36">
        <v>212.45</v>
      </c>
      <c r="H185" s="36"/>
      <c r="I185" s="132">
        <v>210</v>
      </c>
      <c r="J185" s="20">
        <v>210</v>
      </c>
      <c r="K185" s="59">
        <v>500</v>
      </c>
    </row>
    <row r="186" spans="1:11" ht="12.75">
      <c r="A186" s="47"/>
      <c r="B186" s="108"/>
      <c r="C186" s="114"/>
      <c r="D186" s="115" t="s">
        <v>125</v>
      </c>
      <c r="E186" s="55">
        <f aca="true" t="shared" si="31" ref="E186:K186">SUM(E185)</f>
        <v>210</v>
      </c>
      <c r="F186" s="27">
        <f t="shared" si="31"/>
        <v>210</v>
      </c>
      <c r="G186" s="27">
        <f t="shared" si="31"/>
        <v>212.45</v>
      </c>
      <c r="H186" s="27">
        <f t="shared" si="31"/>
        <v>0</v>
      </c>
      <c r="I186" s="135">
        <f t="shared" si="31"/>
        <v>210</v>
      </c>
      <c r="J186" s="55">
        <f t="shared" si="31"/>
        <v>210</v>
      </c>
      <c r="K186" s="56">
        <f t="shared" si="31"/>
        <v>500</v>
      </c>
    </row>
    <row r="187" spans="1:11" ht="12.75">
      <c r="A187" s="47"/>
      <c r="B187" s="113" t="s">
        <v>177</v>
      </c>
      <c r="C187" s="95"/>
      <c r="D187" s="116"/>
      <c r="E187" s="42"/>
      <c r="F187" s="40"/>
      <c r="G187" s="42"/>
      <c r="H187" s="40"/>
      <c r="I187" s="130"/>
      <c r="J187" s="20">
        <f aca="true" t="shared" si="32" ref="J187:K189">I187+I187*5%</f>
        <v>0</v>
      </c>
      <c r="K187" s="59">
        <f t="shared" si="32"/>
        <v>0</v>
      </c>
    </row>
    <row r="188" spans="1:11" ht="12.75">
      <c r="A188" s="47"/>
      <c r="B188" s="113" t="s">
        <v>219</v>
      </c>
      <c r="C188" s="117">
        <v>711001</v>
      </c>
      <c r="D188" s="114" t="s">
        <v>178</v>
      </c>
      <c r="E188" s="42">
        <v>0</v>
      </c>
      <c r="F188" s="40">
        <v>0</v>
      </c>
      <c r="G188" s="36">
        <v>0</v>
      </c>
      <c r="H188" s="40"/>
      <c r="I188" s="130">
        <v>0</v>
      </c>
      <c r="J188" s="20">
        <f t="shared" si="32"/>
        <v>0</v>
      </c>
      <c r="K188" s="59">
        <f t="shared" si="32"/>
        <v>0</v>
      </c>
    </row>
    <row r="189" spans="1:11" ht="12.75">
      <c r="A189" s="47"/>
      <c r="B189" s="113"/>
      <c r="C189" s="118"/>
      <c r="D189" s="96" t="s">
        <v>179</v>
      </c>
      <c r="E189" s="55">
        <f>SUM(E188)</f>
        <v>0</v>
      </c>
      <c r="F189" s="27">
        <f>SUM(F188)</f>
        <v>0</v>
      </c>
      <c r="G189" s="27">
        <f>SUM(G188)</f>
        <v>0</v>
      </c>
      <c r="H189" s="27">
        <f>SUM(H188)</f>
        <v>0</v>
      </c>
      <c r="I189" s="135">
        <f>SUM(I188)</f>
        <v>0</v>
      </c>
      <c r="J189" s="20">
        <f t="shared" si="32"/>
        <v>0</v>
      </c>
      <c r="K189" s="59">
        <f t="shared" si="32"/>
        <v>0</v>
      </c>
    </row>
    <row r="190" spans="1:11" ht="12.75">
      <c r="A190" s="47"/>
      <c r="B190" s="206" t="s">
        <v>126</v>
      </c>
      <c r="C190" s="206"/>
      <c r="D190" s="212"/>
      <c r="E190" s="157">
        <f aca="true" t="shared" si="33" ref="E190:K190">SUM(E179+E183+E186+E189)</f>
        <v>2610</v>
      </c>
      <c r="F190" s="157">
        <f t="shared" si="33"/>
        <v>2610</v>
      </c>
      <c r="G190" s="31">
        <f t="shared" si="33"/>
        <v>12302.960000000001</v>
      </c>
      <c r="H190" s="31">
        <f t="shared" si="33"/>
        <v>0</v>
      </c>
      <c r="I190" s="133">
        <f t="shared" si="33"/>
        <v>2810</v>
      </c>
      <c r="J190" s="31">
        <f t="shared" si="33"/>
        <v>815</v>
      </c>
      <c r="K190" s="39">
        <f t="shared" si="33"/>
        <v>2700</v>
      </c>
    </row>
    <row r="191" spans="1:11" ht="11.25" customHeight="1">
      <c r="A191" s="47"/>
      <c r="B191" s="77"/>
      <c r="C191" s="74"/>
      <c r="D191" s="75"/>
      <c r="E191" s="42"/>
      <c r="F191" s="40"/>
      <c r="G191" s="36"/>
      <c r="H191" s="40"/>
      <c r="I191" s="130"/>
      <c r="J191" s="20"/>
      <c r="K191" s="59"/>
    </row>
    <row r="192" spans="1:11" ht="12.75">
      <c r="A192" s="47"/>
      <c r="B192" s="206" t="s">
        <v>143</v>
      </c>
      <c r="C192" s="206"/>
      <c r="D192" s="212"/>
      <c r="E192" s="157"/>
      <c r="F192" s="157"/>
      <c r="G192" s="31"/>
      <c r="H192" s="31"/>
      <c r="I192" s="133"/>
      <c r="J192" s="31"/>
      <c r="K192" s="31"/>
    </row>
    <row r="193" spans="1:11" ht="17.25" customHeight="1">
      <c r="A193" s="47"/>
      <c r="B193" s="211" t="s">
        <v>172</v>
      </c>
      <c r="C193" s="193"/>
      <c r="D193" s="194"/>
      <c r="E193" s="42"/>
      <c r="F193" s="40"/>
      <c r="G193" s="40"/>
      <c r="H193" s="40"/>
      <c r="I193" s="130"/>
      <c r="J193" s="20">
        <f>I193+I193*5%</f>
        <v>0</v>
      </c>
      <c r="K193" s="59">
        <f>J193+J193*5%</f>
        <v>0</v>
      </c>
    </row>
    <row r="194" spans="1:11" ht="24" customHeight="1">
      <c r="A194" s="47"/>
      <c r="B194" s="108" t="s">
        <v>127</v>
      </c>
      <c r="C194" s="150" t="s">
        <v>210</v>
      </c>
      <c r="D194" s="64" t="s">
        <v>205</v>
      </c>
      <c r="E194" s="58">
        <v>29689</v>
      </c>
      <c r="F194" s="36">
        <v>29689</v>
      </c>
      <c r="G194" s="125"/>
      <c r="H194" s="36"/>
      <c r="I194" s="132"/>
      <c r="J194" s="20">
        <f>I194+I194*5%</f>
        <v>0</v>
      </c>
      <c r="K194" s="59">
        <f>J194+J194*5%</f>
        <v>0</v>
      </c>
    </row>
    <row r="195" spans="1:11" ht="22.5" customHeight="1">
      <c r="A195" s="47"/>
      <c r="B195" s="108"/>
      <c r="C195" s="150" t="s">
        <v>211</v>
      </c>
      <c r="D195" s="64" t="s">
        <v>206</v>
      </c>
      <c r="E195" s="58">
        <v>14397</v>
      </c>
      <c r="F195" s="36">
        <v>14397</v>
      </c>
      <c r="G195" s="125"/>
      <c r="H195" s="36"/>
      <c r="I195" s="132"/>
      <c r="J195" s="20"/>
      <c r="K195" s="59"/>
    </row>
    <row r="196" spans="1:11" ht="24.75" customHeight="1">
      <c r="A196" s="47"/>
      <c r="B196" s="108"/>
      <c r="C196" s="150" t="s">
        <v>212</v>
      </c>
      <c r="D196" s="64" t="s">
        <v>207</v>
      </c>
      <c r="E196" s="58">
        <v>21533</v>
      </c>
      <c r="F196" s="36">
        <v>21533</v>
      </c>
      <c r="G196" s="125"/>
      <c r="H196" s="36"/>
      <c r="I196" s="132"/>
      <c r="J196" s="20"/>
      <c r="K196" s="59"/>
    </row>
    <row r="197" spans="1:11" ht="24" customHeight="1">
      <c r="A197" s="47"/>
      <c r="B197" s="108"/>
      <c r="C197" s="150" t="s">
        <v>212</v>
      </c>
      <c r="D197" s="64" t="s">
        <v>208</v>
      </c>
      <c r="E197" s="58">
        <v>31181</v>
      </c>
      <c r="F197" s="36">
        <v>31181</v>
      </c>
      <c r="G197" s="125"/>
      <c r="H197" s="36"/>
      <c r="I197" s="132"/>
      <c r="J197" s="20"/>
      <c r="K197" s="59"/>
    </row>
    <row r="198" spans="1:11" ht="14.25" customHeight="1">
      <c r="A198" s="47"/>
      <c r="B198" s="108"/>
      <c r="C198" s="150"/>
      <c r="D198" s="75" t="s">
        <v>209</v>
      </c>
      <c r="E198" s="42">
        <f>SUM(E194:E197)</f>
        <v>96800</v>
      </c>
      <c r="F198" s="40">
        <f>SUM(F194:F197)</f>
        <v>96800</v>
      </c>
      <c r="G198" s="125">
        <v>98800</v>
      </c>
      <c r="H198" s="36"/>
      <c r="I198" s="130">
        <v>117000</v>
      </c>
      <c r="J198" s="20"/>
      <c r="K198" s="59"/>
    </row>
    <row r="199" spans="1:11" ht="21.75" customHeight="1">
      <c r="A199" s="47"/>
      <c r="B199" s="108"/>
      <c r="C199" s="150" t="s">
        <v>212</v>
      </c>
      <c r="D199" s="64" t="s">
        <v>246</v>
      </c>
      <c r="E199" s="58">
        <v>20000</v>
      </c>
      <c r="F199" s="36">
        <v>20000</v>
      </c>
      <c r="G199" s="125">
        <v>8000</v>
      </c>
      <c r="H199" s="36"/>
      <c r="I199" s="132">
        <v>10000</v>
      </c>
      <c r="J199" s="20">
        <v>10000</v>
      </c>
      <c r="K199" s="59">
        <v>10000</v>
      </c>
    </row>
    <row r="200" spans="1:11" ht="12" customHeight="1">
      <c r="A200" s="47"/>
      <c r="B200" s="108"/>
      <c r="C200" s="150"/>
      <c r="D200" s="64" t="s">
        <v>255</v>
      </c>
      <c r="E200" s="58">
        <v>9623</v>
      </c>
      <c r="F200" s="36">
        <v>9623</v>
      </c>
      <c r="G200" s="36">
        <v>9622.55</v>
      </c>
      <c r="H200" s="36"/>
      <c r="I200" s="132">
        <v>0</v>
      </c>
      <c r="J200" s="20">
        <v>0</v>
      </c>
      <c r="K200" s="59">
        <v>0</v>
      </c>
    </row>
    <row r="201" spans="1:11" ht="15" customHeight="1">
      <c r="A201" s="47"/>
      <c r="B201" s="108"/>
      <c r="C201" s="150"/>
      <c r="D201" s="64" t="s">
        <v>252</v>
      </c>
      <c r="E201" s="58"/>
      <c r="F201" s="36"/>
      <c r="G201" s="36">
        <v>14154.96</v>
      </c>
      <c r="H201" s="36"/>
      <c r="I201" s="132">
        <v>42464</v>
      </c>
      <c r="J201" s="20"/>
      <c r="K201" s="59"/>
    </row>
    <row r="202" spans="1:11" ht="15" customHeight="1">
      <c r="A202" s="47"/>
      <c r="B202" s="108"/>
      <c r="C202" s="150"/>
      <c r="D202" s="64" t="s">
        <v>193</v>
      </c>
      <c r="E202" s="58">
        <v>15000</v>
      </c>
      <c r="F202" s="36">
        <v>15000</v>
      </c>
      <c r="G202" s="36">
        <v>21393.18</v>
      </c>
      <c r="H202" s="36"/>
      <c r="I202" s="132">
        <v>15000</v>
      </c>
      <c r="J202" s="20">
        <v>15000</v>
      </c>
      <c r="K202" s="59">
        <v>15000</v>
      </c>
    </row>
    <row r="203" spans="1:11" ht="12.75">
      <c r="A203" s="47"/>
      <c r="B203" s="77"/>
      <c r="C203" s="213" t="s">
        <v>145</v>
      </c>
      <c r="D203" s="194"/>
      <c r="E203" s="28">
        <f>SUM(E198:E202)</f>
        <v>141423</v>
      </c>
      <c r="F203" s="26">
        <f>SUM(F198:F202)</f>
        <v>141423</v>
      </c>
      <c r="G203" s="26">
        <f>SUM(G194:G202)</f>
        <v>151970.69</v>
      </c>
      <c r="H203" s="26">
        <f>SUM(H194:H202)</f>
        <v>0</v>
      </c>
      <c r="I203" s="133">
        <f>SUM(I198:I202)</f>
        <v>184464</v>
      </c>
      <c r="J203" s="20">
        <f>SUM(J193:J202)</f>
        <v>25000</v>
      </c>
      <c r="K203" s="59">
        <f>SUM(K193:K202)</f>
        <v>25000</v>
      </c>
    </row>
    <row r="204" spans="1:11" ht="39.75" customHeight="1">
      <c r="A204" s="47"/>
      <c r="B204" s="68"/>
      <c r="C204" s="69"/>
      <c r="D204" s="11"/>
      <c r="E204" s="66" t="s">
        <v>213</v>
      </c>
      <c r="F204" s="66" t="s">
        <v>214</v>
      </c>
      <c r="G204" s="67" t="s">
        <v>215</v>
      </c>
      <c r="H204" s="67"/>
      <c r="I204" s="129" t="s">
        <v>216</v>
      </c>
      <c r="J204" s="66" t="s">
        <v>185</v>
      </c>
      <c r="K204" s="66" t="s">
        <v>217</v>
      </c>
    </row>
    <row r="205" spans="1:11" ht="12.75">
      <c r="A205" s="47"/>
      <c r="B205" s="76" t="s">
        <v>144</v>
      </c>
      <c r="C205" s="81"/>
      <c r="D205" s="64"/>
      <c r="E205" s="42"/>
      <c r="F205" s="40"/>
      <c r="G205" s="36"/>
      <c r="H205" s="40"/>
      <c r="I205" s="130"/>
      <c r="J205" s="20">
        <f>I205+I205*5%</f>
        <v>0</v>
      </c>
      <c r="K205" s="59">
        <f>J205+J205*5%</f>
        <v>0</v>
      </c>
    </row>
    <row r="206" spans="1:11" ht="12.75">
      <c r="A206" s="47"/>
      <c r="B206" s="76" t="s">
        <v>128</v>
      </c>
      <c r="C206" s="81"/>
      <c r="D206" s="64" t="s">
        <v>226</v>
      </c>
      <c r="E206" s="58">
        <v>4157.35</v>
      </c>
      <c r="F206" s="36">
        <v>4157.35</v>
      </c>
      <c r="G206" s="36">
        <v>4157.35</v>
      </c>
      <c r="H206" s="40"/>
      <c r="I206" s="132">
        <v>6130</v>
      </c>
      <c r="J206" s="20">
        <v>0</v>
      </c>
      <c r="K206" s="59">
        <v>0</v>
      </c>
    </row>
    <row r="207" spans="1:11" ht="27" customHeight="1">
      <c r="A207" s="47"/>
      <c r="B207" s="97" t="s">
        <v>128</v>
      </c>
      <c r="C207" s="81"/>
      <c r="D207" s="64" t="s">
        <v>39</v>
      </c>
      <c r="E207" s="58">
        <v>361000</v>
      </c>
      <c r="F207" s="36">
        <v>361001</v>
      </c>
      <c r="G207" s="126">
        <v>367493.67</v>
      </c>
      <c r="H207" s="36"/>
      <c r="I207" s="132">
        <v>373071</v>
      </c>
      <c r="J207" s="20">
        <f>I207+I207*5%</f>
        <v>391724.55</v>
      </c>
      <c r="K207" s="59">
        <f>J207+J207*5%</f>
        <v>411310.77749999997</v>
      </c>
    </row>
    <row r="208" spans="1:11" ht="12.75">
      <c r="A208" s="47"/>
      <c r="B208" s="97"/>
      <c r="C208" s="213" t="s">
        <v>146</v>
      </c>
      <c r="D208" s="194"/>
      <c r="E208" s="55">
        <f>SUM(E207)</f>
        <v>361000</v>
      </c>
      <c r="F208" s="27">
        <f>SUM(F207)</f>
        <v>361001</v>
      </c>
      <c r="G208" s="27">
        <f>SUM(G206:G207)</f>
        <v>371651.01999999996</v>
      </c>
      <c r="H208" s="27">
        <f>SUM(H207)</f>
        <v>0</v>
      </c>
      <c r="I208" s="135">
        <f>SUM(I206:I207)</f>
        <v>379201</v>
      </c>
      <c r="J208" s="55">
        <f>SUM(J207)</f>
        <v>391724.55</v>
      </c>
      <c r="K208" s="148">
        <f>SUM(K207)</f>
        <v>411310.77749999997</v>
      </c>
    </row>
    <row r="209" spans="1:11" ht="12.75">
      <c r="A209" s="47"/>
      <c r="B209" s="214"/>
      <c r="C209" s="193"/>
      <c r="D209" s="194"/>
      <c r="E209" s="42"/>
      <c r="F209" s="40"/>
      <c r="G209" s="36"/>
      <c r="H209" s="40"/>
      <c r="I209" s="130"/>
      <c r="J209" s="20">
        <f>I209+I209*5%</f>
        <v>0</v>
      </c>
      <c r="K209" s="59">
        <f>J209+J209*5%</f>
        <v>0</v>
      </c>
    </row>
    <row r="210" spans="1:11" ht="13.5" customHeight="1">
      <c r="A210" s="47"/>
      <c r="B210" s="77"/>
      <c r="C210" s="78"/>
      <c r="D210" s="75"/>
      <c r="E210" s="42"/>
      <c r="F210" s="40"/>
      <c r="G210" s="40"/>
      <c r="H210" s="40"/>
      <c r="I210" s="130"/>
      <c r="J210" s="20"/>
      <c r="K210" s="59"/>
    </row>
    <row r="211" spans="1:11" ht="12.75">
      <c r="A211" s="47"/>
      <c r="B211" s="206" t="s">
        <v>147</v>
      </c>
      <c r="C211" s="206"/>
      <c r="D211" s="212"/>
      <c r="E211" s="160">
        <f>E203+E208</f>
        <v>502423</v>
      </c>
      <c r="F211" s="160">
        <f>F203+F208</f>
        <v>502424</v>
      </c>
      <c r="G211" s="29">
        <f>G203+G208</f>
        <v>523621.70999999996</v>
      </c>
      <c r="H211" s="29" t="e">
        <f>H203+H208+#REF!+H210</f>
        <v>#REF!</v>
      </c>
      <c r="I211" s="135">
        <f>I203+I208</f>
        <v>563665</v>
      </c>
      <c r="J211" s="55">
        <f>J203+J208</f>
        <v>416724.55</v>
      </c>
      <c r="K211" s="148">
        <f>K203+K208</f>
        <v>436310.77749999997</v>
      </c>
    </row>
    <row r="212" spans="1:11" ht="12.75">
      <c r="A212" s="47"/>
      <c r="B212" s="111"/>
      <c r="C212" s="111"/>
      <c r="D212" s="112"/>
      <c r="E212" s="42"/>
      <c r="F212" s="40"/>
      <c r="G212" s="56"/>
      <c r="H212" s="40"/>
      <c r="I212" s="130"/>
      <c r="J212" s="20">
        <f>I212+I212*5%</f>
        <v>0</v>
      </c>
      <c r="K212" s="59">
        <f>J212+J212*5%</f>
        <v>0</v>
      </c>
    </row>
    <row r="213" spans="1:11" ht="12.75">
      <c r="A213" s="47"/>
      <c r="B213" s="199" t="s">
        <v>148</v>
      </c>
      <c r="C213" s="200"/>
      <c r="D213" s="201"/>
      <c r="E213" s="159"/>
      <c r="F213" s="159"/>
      <c r="G213" s="39"/>
      <c r="H213" s="39"/>
      <c r="I213" s="130"/>
      <c r="J213" s="39"/>
      <c r="K213" s="39"/>
    </row>
    <row r="214" spans="1:11" ht="12.75">
      <c r="A214" s="47"/>
      <c r="B214" s="211" t="s">
        <v>149</v>
      </c>
      <c r="C214" s="193"/>
      <c r="D214" s="194"/>
      <c r="E214" s="42"/>
      <c r="F214" s="40"/>
      <c r="G214" s="40"/>
      <c r="H214" s="40"/>
      <c r="I214" s="130"/>
      <c r="J214" s="20">
        <f>I214+I214*5%</f>
        <v>0</v>
      </c>
      <c r="K214" s="59">
        <f>J214+J214*5%</f>
        <v>0</v>
      </c>
    </row>
    <row r="215" spans="1:11" ht="18.75" customHeight="1">
      <c r="A215" s="47"/>
      <c r="B215" s="82" t="s">
        <v>130</v>
      </c>
      <c r="C215" s="81">
        <v>632001</v>
      </c>
      <c r="D215" s="64" t="s">
        <v>253</v>
      </c>
      <c r="E215" s="58">
        <v>700</v>
      </c>
      <c r="F215" s="36">
        <v>700</v>
      </c>
      <c r="G215" s="36">
        <v>547.6</v>
      </c>
      <c r="H215" s="36"/>
      <c r="I215" s="132">
        <v>700</v>
      </c>
      <c r="J215" s="20">
        <v>700</v>
      </c>
      <c r="K215" s="59">
        <v>700</v>
      </c>
    </row>
    <row r="216" spans="1:11" ht="12.75">
      <c r="A216" s="47"/>
      <c r="B216" s="76"/>
      <c r="C216" s="81">
        <v>632002</v>
      </c>
      <c r="D216" s="64" t="s">
        <v>36</v>
      </c>
      <c r="E216" s="58">
        <v>60</v>
      </c>
      <c r="F216" s="36">
        <v>60</v>
      </c>
      <c r="G216" s="36">
        <v>40.74</v>
      </c>
      <c r="H216" s="36"/>
      <c r="I216" s="132">
        <v>60</v>
      </c>
      <c r="J216" s="20">
        <v>60</v>
      </c>
      <c r="K216" s="59">
        <v>60</v>
      </c>
    </row>
    <row r="217" spans="1:11" ht="12.75">
      <c r="A217" s="47"/>
      <c r="B217" s="76"/>
      <c r="C217" s="81">
        <v>635006</v>
      </c>
      <c r="D217" s="80" t="s">
        <v>230</v>
      </c>
      <c r="E217" s="58">
        <v>100</v>
      </c>
      <c r="F217" s="36">
        <v>100</v>
      </c>
      <c r="G217" s="36">
        <v>0</v>
      </c>
      <c r="H217" s="36"/>
      <c r="I217" s="132">
        <v>100</v>
      </c>
      <c r="J217" s="20">
        <v>100</v>
      </c>
      <c r="K217" s="59">
        <v>100</v>
      </c>
    </row>
    <row r="218" spans="1:11" ht="15.75" customHeight="1">
      <c r="A218" s="47"/>
      <c r="B218" s="100"/>
      <c r="C218" s="81">
        <v>635</v>
      </c>
      <c r="D218" s="64" t="s">
        <v>183</v>
      </c>
      <c r="E218" s="58">
        <v>0</v>
      </c>
      <c r="F218" s="36">
        <v>0</v>
      </c>
      <c r="G218" s="36">
        <v>0</v>
      </c>
      <c r="H218" s="36"/>
      <c r="I218" s="132">
        <v>0</v>
      </c>
      <c r="J218" s="20">
        <f>I218+I218*5%</f>
        <v>0</v>
      </c>
      <c r="K218" s="59">
        <f>J218+J218*5%</f>
        <v>0</v>
      </c>
    </row>
    <row r="219" spans="1:11" ht="14.25" customHeight="1">
      <c r="A219" s="47"/>
      <c r="B219" s="76"/>
      <c r="C219" s="81">
        <v>642001</v>
      </c>
      <c r="D219" s="64" t="s">
        <v>165</v>
      </c>
      <c r="E219" s="58">
        <v>2800</v>
      </c>
      <c r="F219" s="36">
        <v>2800</v>
      </c>
      <c r="G219" s="36">
        <v>2797.79</v>
      </c>
      <c r="H219" s="36"/>
      <c r="I219" s="132">
        <v>2800</v>
      </c>
      <c r="J219" s="20">
        <v>2800</v>
      </c>
      <c r="K219" s="59">
        <v>3000</v>
      </c>
    </row>
    <row r="220" spans="1:11" ht="7.5" customHeight="1">
      <c r="A220" s="47"/>
      <c r="B220" s="77"/>
      <c r="C220" s="81"/>
      <c r="D220" s="64"/>
      <c r="E220" s="58"/>
      <c r="F220" s="36"/>
      <c r="G220" s="36"/>
      <c r="H220" s="36"/>
      <c r="I220" s="132"/>
      <c r="J220" s="20"/>
      <c r="K220" s="59"/>
    </row>
    <row r="221" spans="1:11" ht="12.75">
      <c r="A221" s="47"/>
      <c r="B221" s="206" t="s">
        <v>129</v>
      </c>
      <c r="C221" s="200"/>
      <c r="D221" s="201"/>
      <c r="E221" s="157">
        <f aca="true" t="shared" si="34" ref="E221:K221">SUM(E215:E220)</f>
        <v>3660</v>
      </c>
      <c r="F221" s="157">
        <f t="shared" si="34"/>
        <v>3660</v>
      </c>
      <c r="G221" s="31">
        <f t="shared" si="34"/>
        <v>3386.13</v>
      </c>
      <c r="H221" s="31">
        <f t="shared" si="34"/>
        <v>0</v>
      </c>
      <c r="I221" s="133">
        <f t="shared" si="34"/>
        <v>3660</v>
      </c>
      <c r="J221" s="31">
        <f t="shared" si="34"/>
        <v>3660</v>
      </c>
      <c r="K221" s="31">
        <f t="shared" si="34"/>
        <v>3860</v>
      </c>
    </row>
    <row r="222" spans="1:11" ht="9.75" customHeight="1">
      <c r="A222" s="47"/>
      <c r="B222" s="77"/>
      <c r="C222" s="78"/>
      <c r="D222" s="75"/>
      <c r="E222" s="42"/>
      <c r="F222" s="40"/>
      <c r="G222" s="40"/>
      <c r="H222" s="40"/>
      <c r="I222" s="130"/>
      <c r="J222" s="20">
        <f>I222+I222*5%</f>
        <v>0</v>
      </c>
      <c r="K222" s="59">
        <f>J222+J222*5%</f>
        <v>0</v>
      </c>
    </row>
    <row r="223" spans="1:11" ht="12.75">
      <c r="A223" s="47"/>
      <c r="B223" s="206" t="s">
        <v>150</v>
      </c>
      <c r="C223" s="206"/>
      <c r="D223" s="212"/>
      <c r="E223" s="159"/>
      <c r="F223" s="159"/>
      <c r="G223" s="39"/>
      <c r="H223" s="39"/>
      <c r="I223" s="130"/>
      <c r="J223" s="39"/>
      <c r="K223" s="39"/>
    </row>
    <row r="224" spans="1:11" ht="12.75">
      <c r="A224" s="47"/>
      <c r="B224" s="211" t="s">
        <v>151</v>
      </c>
      <c r="C224" s="193"/>
      <c r="D224" s="194"/>
      <c r="E224" s="42"/>
      <c r="F224" s="40"/>
      <c r="G224" s="40"/>
      <c r="H224" s="40"/>
      <c r="I224" s="130"/>
      <c r="J224" s="20">
        <f>I224+I224*5%</f>
        <v>0</v>
      </c>
      <c r="K224" s="59">
        <f>J224+J224*5%</f>
        <v>0</v>
      </c>
    </row>
    <row r="225" spans="1:11" ht="15.75" customHeight="1">
      <c r="A225" s="47"/>
      <c r="B225" s="82" t="s">
        <v>132</v>
      </c>
      <c r="C225" s="81">
        <v>633006</v>
      </c>
      <c r="D225" s="64" t="s">
        <v>45</v>
      </c>
      <c r="E225" s="58">
        <v>250</v>
      </c>
      <c r="F225" s="36">
        <v>250</v>
      </c>
      <c r="G225" s="36">
        <v>170</v>
      </c>
      <c r="H225" s="36"/>
      <c r="I225" s="132">
        <v>250</v>
      </c>
      <c r="J225" s="20">
        <v>250</v>
      </c>
      <c r="K225" s="59">
        <v>250</v>
      </c>
    </row>
    <row r="226" spans="1:11" ht="14.25" customHeight="1">
      <c r="A226" s="47"/>
      <c r="B226" s="77"/>
      <c r="C226" s="78"/>
      <c r="D226" s="75" t="s">
        <v>153</v>
      </c>
      <c r="E226" s="55">
        <f>SUM(E225)</f>
        <v>250</v>
      </c>
      <c r="F226" s="27">
        <f>SUM(F225)</f>
        <v>250</v>
      </c>
      <c r="G226" s="27">
        <f>SUM(G225)</f>
        <v>170</v>
      </c>
      <c r="H226" s="27">
        <f>SUM(H225)</f>
        <v>0</v>
      </c>
      <c r="I226" s="135">
        <f>SUM(I225)</f>
        <v>250</v>
      </c>
      <c r="J226" s="20">
        <f>SUM(J224:J225)</f>
        <v>250</v>
      </c>
      <c r="K226" s="59">
        <f>SUM(K224:K225)</f>
        <v>250</v>
      </c>
    </row>
    <row r="227" spans="1:11" ht="12.75">
      <c r="A227" s="47"/>
      <c r="B227" s="211" t="s">
        <v>152</v>
      </c>
      <c r="C227" s="193"/>
      <c r="D227" s="194"/>
      <c r="E227" s="42"/>
      <c r="F227" s="40"/>
      <c r="G227" s="36"/>
      <c r="H227" s="40"/>
      <c r="I227" s="130"/>
      <c r="J227" s="20">
        <f>I227+I227*5%</f>
        <v>0</v>
      </c>
      <c r="K227" s="59">
        <f>J227+J227*5%</f>
        <v>0</v>
      </c>
    </row>
    <row r="228" spans="1:11" ht="15.75" customHeight="1">
      <c r="A228" s="47"/>
      <c r="B228" s="82" t="s">
        <v>218</v>
      </c>
      <c r="C228" s="81">
        <v>633006</v>
      </c>
      <c r="D228" s="64" t="s">
        <v>38</v>
      </c>
      <c r="E228" s="58">
        <v>2000</v>
      </c>
      <c r="F228" s="36">
        <v>2000</v>
      </c>
      <c r="G228" s="36">
        <v>2130.92</v>
      </c>
      <c r="H228" s="36"/>
      <c r="I228" s="132">
        <v>2500</v>
      </c>
      <c r="J228" s="20">
        <v>2000</v>
      </c>
      <c r="K228" s="59">
        <v>3000</v>
      </c>
    </row>
    <row r="229" spans="1:11" ht="14.25" customHeight="1">
      <c r="A229" s="47"/>
      <c r="B229" s="77"/>
      <c r="C229" s="81"/>
      <c r="D229" s="64" t="s">
        <v>254</v>
      </c>
      <c r="E229" s="58">
        <v>2500</v>
      </c>
      <c r="F229" s="36">
        <v>700</v>
      </c>
      <c r="G229" s="36">
        <v>700</v>
      </c>
      <c r="H229" s="36"/>
      <c r="I229" s="132">
        <v>700</v>
      </c>
      <c r="J229" s="20">
        <v>0</v>
      </c>
      <c r="K229" s="59">
        <f>J229+J229*5%</f>
        <v>0</v>
      </c>
    </row>
    <row r="230" spans="1:11" ht="13.5" customHeight="1">
      <c r="A230" s="47"/>
      <c r="B230" s="77"/>
      <c r="C230" s="74"/>
      <c r="D230" s="75" t="s">
        <v>154</v>
      </c>
      <c r="E230" s="55">
        <f>SUM(E228:E229)</f>
        <v>4500</v>
      </c>
      <c r="F230" s="27">
        <f>SUM(F228:F229)</f>
        <v>2700</v>
      </c>
      <c r="G230" s="27">
        <f>SUM(G228:G229)</f>
        <v>2830.92</v>
      </c>
      <c r="H230" s="27">
        <f>SUM(H228:H229)</f>
        <v>0</v>
      </c>
      <c r="I230" s="135">
        <f>SUM(I228:I229)</f>
        <v>3200</v>
      </c>
      <c r="J230" s="20">
        <f>SUM(J227:J229)</f>
        <v>2000</v>
      </c>
      <c r="K230" s="20">
        <f>SUM(K227:K229)</f>
        <v>3000</v>
      </c>
    </row>
    <row r="231" spans="1:11" ht="12.75">
      <c r="A231" s="47"/>
      <c r="B231" s="220" t="s">
        <v>131</v>
      </c>
      <c r="C231" s="220"/>
      <c r="D231" s="220"/>
      <c r="E231" s="159">
        <f aca="true" t="shared" si="35" ref="E231:K231">E226+E230</f>
        <v>4750</v>
      </c>
      <c r="F231" s="159">
        <f t="shared" si="35"/>
        <v>2950</v>
      </c>
      <c r="G231" s="39">
        <f t="shared" si="35"/>
        <v>3000.92</v>
      </c>
      <c r="H231" s="39">
        <f t="shared" si="35"/>
        <v>0</v>
      </c>
      <c r="I231" s="130">
        <f t="shared" si="35"/>
        <v>3450</v>
      </c>
      <c r="J231" s="42">
        <f t="shared" si="35"/>
        <v>2250</v>
      </c>
      <c r="K231" s="42">
        <f t="shared" si="35"/>
        <v>3250</v>
      </c>
    </row>
    <row r="232" spans="1:11" ht="12.75">
      <c r="A232" s="175"/>
      <c r="B232" s="176"/>
      <c r="C232" s="176"/>
      <c r="D232" s="176"/>
      <c r="E232" s="32"/>
      <c r="F232" s="32"/>
      <c r="G232" s="32"/>
      <c r="H232" s="32"/>
      <c r="I232" s="32"/>
      <c r="J232" s="174"/>
      <c r="K232" s="174"/>
    </row>
    <row r="233" spans="1:11" ht="12.75">
      <c r="A233" s="175"/>
      <c r="B233" s="176"/>
      <c r="C233" s="176"/>
      <c r="D233" s="176"/>
      <c r="E233" s="32"/>
      <c r="F233" s="32"/>
      <c r="G233" s="32"/>
      <c r="H233" s="32"/>
      <c r="I233" s="32"/>
      <c r="J233" s="174"/>
      <c r="K233" s="174"/>
    </row>
    <row r="234" spans="1:11" ht="12.75">
      <c r="A234" s="175"/>
      <c r="B234" s="176"/>
      <c r="C234" s="176"/>
      <c r="D234" s="176"/>
      <c r="E234" s="32"/>
      <c r="F234" s="32"/>
      <c r="G234" s="32"/>
      <c r="H234" s="32"/>
      <c r="I234" s="32"/>
      <c r="J234" s="174"/>
      <c r="K234" s="174"/>
    </row>
    <row r="235" spans="1:11" ht="12.75">
      <c r="A235" s="47"/>
      <c r="B235" s="176"/>
      <c r="C235" s="176"/>
      <c r="D235" s="176"/>
      <c r="E235" s="32"/>
      <c r="F235" s="32"/>
      <c r="G235" s="32"/>
      <c r="H235" s="32"/>
      <c r="I235" s="32"/>
      <c r="J235" s="177"/>
      <c r="K235" s="178"/>
    </row>
    <row r="236" spans="1:11" ht="44.25" customHeight="1">
      <c r="A236" s="47"/>
      <c r="B236" s="179"/>
      <c r="C236" s="69"/>
      <c r="D236" s="11"/>
      <c r="E236" s="66" t="s">
        <v>213</v>
      </c>
      <c r="F236" s="66" t="s">
        <v>214</v>
      </c>
      <c r="G236" s="67" t="s">
        <v>215</v>
      </c>
      <c r="H236" s="67"/>
      <c r="I236" s="129" t="s">
        <v>216</v>
      </c>
      <c r="J236" s="66" t="s">
        <v>185</v>
      </c>
      <c r="K236" s="66" t="s">
        <v>217</v>
      </c>
    </row>
    <row r="237" spans="1:11" ht="12.75">
      <c r="A237" s="47"/>
      <c r="B237" s="206" t="s">
        <v>155</v>
      </c>
      <c r="C237" s="200"/>
      <c r="D237" s="201"/>
      <c r="E237" s="159"/>
      <c r="F237" s="159"/>
      <c r="G237" s="39"/>
      <c r="H237" s="39"/>
      <c r="I237" s="130"/>
      <c r="J237" s="39"/>
      <c r="K237" s="39"/>
    </row>
    <row r="238" spans="1:11" ht="12.75">
      <c r="A238" s="47"/>
      <c r="B238" s="211" t="s">
        <v>156</v>
      </c>
      <c r="C238" s="193"/>
      <c r="D238" s="194"/>
      <c r="E238" s="42"/>
      <c r="F238" s="40"/>
      <c r="G238" s="40"/>
      <c r="H238" s="40"/>
      <c r="I238" s="130"/>
      <c r="J238" s="20">
        <f>I238+I238*5%</f>
        <v>0</v>
      </c>
      <c r="K238" s="59">
        <f>J238+J238*5%</f>
        <v>0</v>
      </c>
    </row>
    <row r="239" spans="1:11" ht="12.75">
      <c r="A239" s="47"/>
      <c r="B239" s="82" t="s">
        <v>109</v>
      </c>
      <c r="C239" s="81">
        <v>637015</v>
      </c>
      <c r="D239" s="80" t="s">
        <v>43</v>
      </c>
      <c r="E239" s="58">
        <v>1600</v>
      </c>
      <c r="F239" s="36">
        <v>1600</v>
      </c>
      <c r="G239" s="36">
        <v>3829.98</v>
      </c>
      <c r="H239" s="36"/>
      <c r="I239" s="132">
        <v>2600</v>
      </c>
      <c r="J239" s="20">
        <v>1600</v>
      </c>
      <c r="K239" s="59">
        <v>2200</v>
      </c>
    </row>
    <row r="240" spans="1:11" ht="12.75">
      <c r="A240" s="47"/>
      <c r="B240" s="82"/>
      <c r="C240" s="81">
        <v>637027</v>
      </c>
      <c r="D240" s="80" t="s">
        <v>171</v>
      </c>
      <c r="E240" s="58">
        <v>1200</v>
      </c>
      <c r="F240" s="36">
        <v>3500</v>
      </c>
      <c r="G240" s="36">
        <v>3643</v>
      </c>
      <c r="H240" s="36"/>
      <c r="I240" s="132">
        <v>1500</v>
      </c>
      <c r="J240" s="20">
        <v>1200</v>
      </c>
      <c r="K240" s="59">
        <v>1300</v>
      </c>
    </row>
    <row r="241" spans="1:11" ht="12.75">
      <c r="A241" s="47"/>
      <c r="B241" s="82"/>
      <c r="C241" s="81"/>
      <c r="D241" s="80" t="s">
        <v>229</v>
      </c>
      <c r="E241" s="58">
        <v>0</v>
      </c>
      <c r="F241" s="36">
        <v>0</v>
      </c>
      <c r="G241" s="36">
        <v>372.55</v>
      </c>
      <c r="H241" s="36"/>
      <c r="I241" s="132">
        <v>200</v>
      </c>
      <c r="J241" s="20">
        <f>I241+I241*5%</f>
        <v>210</v>
      </c>
      <c r="K241" s="59">
        <v>210</v>
      </c>
    </row>
    <row r="242" spans="1:11" ht="12.75">
      <c r="A242" s="47"/>
      <c r="B242" s="82"/>
      <c r="C242" s="81"/>
      <c r="D242" s="80" t="s">
        <v>232</v>
      </c>
      <c r="E242" s="58"/>
      <c r="F242" s="36"/>
      <c r="G242" s="36">
        <v>1740</v>
      </c>
      <c r="H242" s="36"/>
      <c r="I242" s="132">
        <v>0</v>
      </c>
      <c r="J242" s="20"/>
      <c r="K242" s="59"/>
    </row>
    <row r="243" spans="1:11" ht="12.75">
      <c r="A243" s="47"/>
      <c r="B243" s="82"/>
      <c r="C243" s="81">
        <v>635006</v>
      </c>
      <c r="D243" s="80" t="s">
        <v>204</v>
      </c>
      <c r="E243" s="58">
        <v>5272</v>
      </c>
      <c r="F243" s="36">
        <v>5272</v>
      </c>
      <c r="G243" s="36">
        <v>7717.11</v>
      </c>
      <c r="H243" s="36"/>
      <c r="I243" s="132">
        <v>5410</v>
      </c>
      <c r="J243" s="36">
        <v>5272</v>
      </c>
      <c r="K243" s="36">
        <v>5272</v>
      </c>
    </row>
    <row r="244" spans="1:11" ht="18.75" customHeight="1">
      <c r="A244" s="47"/>
      <c r="B244" s="76"/>
      <c r="C244" s="79"/>
      <c r="D244" s="75" t="s">
        <v>158</v>
      </c>
      <c r="E244" s="55">
        <f aca="true" t="shared" si="36" ref="E244:K244">SUM(E239:E243)</f>
        <v>8072</v>
      </c>
      <c r="F244" s="27">
        <f t="shared" si="36"/>
        <v>10372</v>
      </c>
      <c r="G244" s="27">
        <f t="shared" si="36"/>
        <v>17302.64</v>
      </c>
      <c r="H244" s="27">
        <f t="shared" si="36"/>
        <v>0</v>
      </c>
      <c r="I244" s="135">
        <f t="shared" si="36"/>
        <v>9710</v>
      </c>
      <c r="J244" s="55">
        <f t="shared" si="36"/>
        <v>8282</v>
      </c>
      <c r="K244" s="56">
        <f t="shared" si="36"/>
        <v>8982</v>
      </c>
    </row>
    <row r="245" spans="1:11" ht="12.75">
      <c r="A245" s="47"/>
      <c r="B245" s="211" t="s">
        <v>157</v>
      </c>
      <c r="C245" s="193"/>
      <c r="D245" s="194"/>
      <c r="E245" s="42"/>
      <c r="F245" s="40"/>
      <c r="G245" s="40"/>
      <c r="H245" s="40"/>
      <c r="I245" s="130"/>
      <c r="J245" s="20">
        <f>I245+I245*5%</f>
        <v>0</v>
      </c>
      <c r="K245" s="59">
        <f>J245+J245*5%</f>
        <v>0</v>
      </c>
    </row>
    <row r="246" spans="1:11" ht="15.75" customHeight="1">
      <c r="A246" s="47"/>
      <c r="B246" s="82" t="s">
        <v>136</v>
      </c>
      <c r="C246" s="79" t="s">
        <v>21</v>
      </c>
      <c r="D246" s="64" t="s">
        <v>14</v>
      </c>
      <c r="E246" s="58">
        <v>4500</v>
      </c>
      <c r="F246" s="36">
        <v>4500</v>
      </c>
      <c r="G246" s="36">
        <v>4728</v>
      </c>
      <c r="H246" s="36"/>
      <c r="I246" s="132">
        <v>4500</v>
      </c>
      <c r="J246" s="20">
        <v>4500</v>
      </c>
      <c r="K246" s="59">
        <v>5500</v>
      </c>
    </row>
    <row r="247" spans="1:11" ht="17.25" customHeight="1">
      <c r="A247" s="47"/>
      <c r="B247" s="76"/>
      <c r="C247" s="81">
        <v>635006</v>
      </c>
      <c r="D247" s="64" t="s">
        <v>22</v>
      </c>
      <c r="E247" s="58">
        <v>1000</v>
      </c>
      <c r="F247" s="36">
        <v>1000</v>
      </c>
      <c r="G247" s="36">
        <v>1345.09</v>
      </c>
      <c r="H247" s="36"/>
      <c r="I247" s="132">
        <v>1500</v>
      </c>
      <c r="J247" s="20">
        <v>1000</v>
      </c>
      <c r="K247" s="59">
        <v>1500</v>
      </c>
    </row>
    <row r="248" spans="1:11" ht="24.75" customHeight="1">
      <c r="A248" s="47"/>
      <c r="B248" s="77"/>
      <c r="C248" s="81">
        <v>637004</v>
      </c>
      <c r="D248" s="64" t="s">
        <v>37</v>
      </c>
      <c r="E248" s="58">
        <v>1000</v>
      </c>
      <c r="F248" s="36">
        <v>1000</v>
      </c>
      <c r="G248" s="36">
        <v>981</v>
      </c>
      <c r="H248" s="36"/>
      <c r="I248" s="132">
        <v>1500</v>
      </c>
      <c r="J248" s="20">
        <v>1000</v>
      </c>
      <c r="K248" s="59">
        <v>1500</v>
      </c>
    </row>
    <row r="249" spans="1:11" ht="12.75">
      <c r="A249" s="47"/>
      <c r="B249" s="77"/>
      <c r="C249" s="81"/>
      <c r="D249" s="64"/>
      <c r="E249" s="58"/>
      <c r="F249" s="36"/>
      <c r="G249" s="36"/>
      <c r="H249" s="40"/>
      <c r="I249" s="132"/>
      <c r="J249" s="20">
        <f>I249+I249*5%</f>
        <v>0</v>
      </c>
      <c r="K249" s="59">
        <f>J249+J249*5%</f>
        <v>0</v>
      </c>
    </row>
    <row r="250" spans="1:11" ht="19.5" customHeight="1">
      <c r="A250" s="47"/>
      <c r="B250" s="76"/>
      <c r="C250" s="81"/>
      <c r="D250" s="75" t="s">
        <v>133</v>
      </c>
      <c r="E250" s="55">
        <f>SUM(E246:E249)</f>
        <v>6500</v>
      </c>
      <c r="F250" s="27">
        <f>SUM(F246:F249)</f>
        <v>6500</v>
      </c>
      <c r="G250" s="27">
        <f>SUM(G246:G248)</f>
        <v>7054.09</v>
      </c>
      <c r="H250" s="27">
        <f>SUM(H246:H248)</f>
        <v>0</v>
      </c>
      <c r="I250" s="135">
        <f>SUM(I246:I249)</f>
        <v>7500</v>
      </c>
      <c r="J250" s="20">
        <f>SUM(J246:J248)</f>
        <v>6500</v>
      </c>
      <c r="K250" s="59">
        <f>SUM(K246:K248)</f>
        <v>8500</v>
      </c>
    </row>
    <row r="251" spans="1:11" ht="12.75">
      <c r="A251" s="47"/>
      <c r="B251" s="206" t="s">
        <v>134</v>
      </c>
      <c r="C251" s="200"/>
      <c r="D251" s="201"/>
      <c r="E251" s="157">
        <f aca="true" t="shared" si="37" ref="E251:K251">E244+E250</f>
        <v>14572</v>
      </c>
      <c r="F251" s="157">
        <f t="shared" si="37"/>
        <v>16872</v>
      </c>
      <c r="G251" s="31">
        <f t="shared" si="37"/>
        <v>24356.73</v>
      </c>
      <c r="H251" s="31">
        <f t="shared" si="37"/>
        <v>0</v>
      </c>
      <c r="I251" s="133">
        <f t="shared" si="37"/>
        <v>17210</v>
      </c>
      <c r="J251" s="31">
        <f t="shared" si="37"/>
        <v>14782</v>
      </c>
      <c r="K251" s="31">
        <f t="shared" si="37"/>
        <v>17482</v>
      </c>
    </row>
    <row r="252" spans="1:11" ht="12.75">
      <c r="A252" s="47"/>
      <c r="B252" s="120"/>
      <c r="C252" s="121"/>
      <c r="D252" s="122"/>
      <c r="E252" s="42"/>
      <c r="F252" s="40"/>
      <c r="G252" s="32"/>
      <c r="H252" s="40"/>
      <c r="I252" s="130"/>
      <c r="J252" s="20">
        <f>I252+I252*5%</f>
        <v>0</v>
      </c>
      <c r="K252" s="59">
        <f>J252+J252*5%</f>
        <v>0</v>
      </c>
    </row>
    <row r="253" spans="1:11" ht="12.75">
      <c r="A253" s="47"/>
      <c r="B253" s="199" t="s">
        <v>159</v>
      </c>
      <c r="C253" s="200"/>
      <c r="D253" s="201"/>
      <c r="E253" s="159"/>
      <c r="F253" s="159"/>
      <c r="G253" s="39"/>
      <c r="H253" s="39"/>
      <c r="I253" s="130"/>
      <c r="J253" s="39"/>
      <c r="K253" s="39"/>
    </row>
    <row r="254" spans="1:11" ht="12.75">
      <c r="A254" s="47"/>
      <c r="B254" s="216" t="s">
        <v>160</v>
      </c>
      <c r="C254" s="217"/>
      <c r="D254" s="218"/>
      <c r="E254" s="42"/>
      <c r="F254" s="40"/>
      <c r="G254" s="53"/>
      <c r="H254" s="40"/>
      <c r="I254" s="130"/>
      <c r="J254" s="20">
        <f>I254+I254*5%</f>
        <v>0</v>
      </c>
      <c r="K254" s="59">
        <f>J254+J254*5%</f>
        <v>0</v>
      </c>
    </row>
    <row r="255" spans="1:11" ht="18" customHeight="1">
      <c r="A255" s="47"/>
      <c r="B255" s="82" t="s">
        <v>138</v>
      </c>
      <c r="C255" s="81">
        <v>642001</v>
      </c>
      <c r="D255" s="64" t="s">
        <v>256</v>
      </c>
      <c r="E255" s="58">
        <v>700</v>
      </c>
      <c r="F255" s="36">
        <v>700</v>
      </c>
      <c r="G255" s="36">
        <v>700</v>
      </c>
      <c r="H255" s="36"/>
      <c r="I255" s="132">
        <v>700</v>
      </c>
      <c r="J255" s="20">
        <v>700</v>
      </c>
      <c r="K255" s="59">
        <v>700</v>
      </c>
    </row>
    <row r="256" spans="1:11" ht="12.75">
      <c r="A256" s="47"/>
      <c r="B256" s="73"/>
      <c r="C256" s="81"/>
      <c r="D256" s="64"/>
      <c r="E256" s="42"/>
      <c r="F256" s="40"/>
      <c r="G256" s="36"/>
      <c r="H256" s="40"/>
      <c r="I256" s="130"/>
      <c r="J256" s="20">
        <f>I256+I256*5%</f>
        <v>0</v>
      </c>
      <c r="K256" s="59">
        <f>J256+J256*5%</f>
        <v>0</v>
      </c>
    </row>
    <row r="257" spans="1:11" ht="15" customHeight="1">
      <c r="A257" s="47"/>
      <c r="B257" s="119"/>
      <c r="C257" s="81"/>
      <c r="D257" s="75" t="s">
        <v>135</v>
      </c>
      <c r="E257" s="55">
        <f>SUM(E255:E256)</f>
        <v>700</v>
      </c>
      <c r="F257" s="27">
        <f>SUM(F255:F256)</f>
        <v>700</v>
      </c>
      <c r="G257" s="27">
        <f>SUM(G255:G256)</f>
        <v>700</v>
      </c>
      <c r="H257" s="27">
        <f>SUM(H255:H256)</f>
        <v>0</v>
      </c>
      <c r="I257" s="135">
        <f>SUM(I255:I256)</f>
        <v>700</v>
      </c>
      <c r="J257" s="20">
        <f>SUM(J254:J256)</f>
        <v>700</v>
      </c>
      <c r="K257" s="20">
        <f>SUM(K254:K256)</f>
        <v>700</v>
      </c>
    </row>
    <row r="258" spans="1:11" ht="12.75">
      <c r="A258" s="47"/>
      <c r="B258" s="219" t="s">
        <v>161</v>
      </c>
      <c r="C258" s="193"/>
      <c r="D258" s="194"/>
      <c r="E258" s="42"/>
      <c r="F258" s="40"/>
      <c r="G258" s="36"/>
      <c r="H258" s="40"/>
      <c r="I258" s="130"/>
      <c r="J258" s="20">
        <f>I258+I258*5%</f>
        <v>0</v>
      </c>
      <c r="K258" s="59">
        <f>J258+J258*5%</f>
        <v>0</v>
      </c>
    </row>
    <row r="259" spans="1:11" ht="22.5" customHeight="1">
      <c r="A259" s="47"/>
      <c r="B259" s="82" t="s">
        <v>218</v>
      </c>
      <c r="C259" s="81"/>
      <c r="D259" s="80" t="s">
        <v>166</v>
      </c>
      <c r="E259" s="58">
        <v>18980</v>
      </c>
      <c r="F259" s="36">
        <v>18980</v>
      </c>
      <c r="G259" s="36">
        <v>18769.64</v>
      </c>
      <c r="H259" s="36"/>
      <c r="I259" s="132">
        <v>15817</v>
      </c>
      <c r="J259" s="20">
        <v>15817</v>
      </c>
      <c r="K259" s="59">
        <v>0</v>
      </c>
    </row>
    <row r="260" spans="1:11" ht="18.75" customHeight="1">
      <c r="A260" s="47"/>
      <c r="B260" s="82"/>
      <c r="C260" s="81"/>
      <c r="D260" s="80" t="s">
        <v>228</v>
      </c>
      <c r="E260" s="58"/>
      <c r="F260" s="36"/>
      <c r="G260" s="36">
        <v>1932</v>
      </c>
      <c r="H260" s="36"/>
      <c r="I260" s="132">
        <v>17388</v>
      </c>
      <c r="J260" s="20"/>
      <c r="K260" s="59"/>
    </row>
    <row r="261" spans="1:11" ht="24">
      <c r="A261" s="47"/>
      <c r="B261" s="82"/>
      <c r="C261" s="81"/>
      <c r="D261" s="64" t="s">
        <v>258</v>
      </c>
      <c r="E261" s="58">
        <v>12800</v>
      </c>
      <c r="F261" s="36">
        <v>12800</v>
      </c>
      <c r="G261" s="36">
        <v>10117.44</v>
      </c>
      <c r="H261" s="36"/>
      <c r="I261" s="132">
        <v>12500</v>
      </c>
      <c r="J261" s="20">
        <v>0</v>
      </c>
      <c r="K261" s="59">
        <f>J261+J261*5%</f>
        <v>0</v>
      </c>
    </row>
    <row r="262" spans="1:11" ht="16.5" customHeight="1">
      <c r="A262" s="47"/>
      <c r="B262" s="119"/>
      <c r="C262" s="81"/>
      <c r="D262" s="75" t="s">
        <v>162</v>
      </c>
      <c r="E262" s="55">
        <f aca="true" t="shared" si="38" ref="E262:K262">SUM(E259:E261)</f>
        <v>31780</v>
      </c>
      <c r="F262" s="27">
        <f t="shared" si="38"/>
        <v>31780</v>
      </c>
      <c r="G262" s="27">
        <f t="shared" si="38"/>
        <v>30819.08</v>
      </c>
      <c r="H262" s="27">
        <f t="shared" si="38"/>
        <v>0</v>
      </c>
      <c r="I262" s="135">
        <f t="shared" si="38"/>
        <v>45705</v>
      </c>
      <c r="J262" s="22">
        <f t="shared" si="38"/>
        <v>15817</v>
      </c>
      <c r="K262" s="22">
        <f t="shared" si="38"/>
        <v>0</v>
      </c>
    </row>
    <row r="263" spans="1:11" ht="39" customHeight="1">
      <c r="A263" s="47"/>
      <c r="B263" s="179"/>
      <c r="C263" s="69"/>
      <c r="D263" s="11"/>
      <c r="E263" s="66" t="s">
        <v>213</v>
      </c>
      <c r="F263" s="66" t="s">
        <v>214</v>
      </c>
      <c r="G263" s="67" t="s">
        <v>215</v>
      </c>
      <c r="H263" s="67"/>
      <c r="I263" s="129" t="s">
        <v>216</v>
      </c>
      <c r="J263" s="66" t="s">
        <v>185</v>
      </c>
      <c r="K263" s="66" t="s">
        <v>217</v>
      </c>
    </row>
    <row r="264" spans="1:11" ht="19.5" customHeight="1">
      <c r="A264" s="47"/>
      <c r="B264" s="219" t="s">
        <v>163</v>
      </c>
      <c r="C264" s="193"/>
      <c r="D264" s="194"/>
      <c r="E264" s="42"/>
      <c r="F264" s="40"/>
      <c r="G264" s="40"/>
      <c r="H264" s="40"/>
      <c r="I264" s="130"/>
      <c r="J264" s="20">
        <f>I264+I264*5%</f>
        <v>0</v>
      </c>
      <c r="K264" s="59">
        <f>J264+J264*5%</f>
        <v>0</v>
      </c>
    </row>
    <row r="265" spans="1:11" ht="24" customHeight="1">
      <c r="A265" s="47"/>
      <c r="B265" s="82" t="s">
        <v>138</v>
      </c>
      <c r="C265" s="81">
        <v>642001</v>
      </c>
      <c r="D265" s="64" t="s">
        <v>257</v>
      </c>
      <c r="E265" s="58">
        <v>300</v>
      </c>
      <c r="F265" s="36">
        <v>300</v>
      </c>
      <c r="G265" s="36">
        <v>1076.52</v>
      </c>
      <c r="H265" s="36"/>
      <c r="I265" s="132">
        <v>1000</v>
      </c>
      <c r="J265" s="20">
        <v>300</v>
      </c>
      <c r="K265" s="59">
        <v>500</v>
      </c>
    </row>
    <row r="266" spans="1:11" ht="24.75" customHeight="1">
      <c r="A266" s="47"/>
      <c r="B266" s="119" t="s">
        <v>222</v>
      </c>
      <c r="C266" s="81">
        <v>642014</v>
      </c>
      <c r="D266" s="64" t="s">
        <v>23</v>
      </c>
      <c r="E266" s="58">
        <v>200</v>
      </c>
      <c r="F266" s="36">
        <v>200</v>
      </c>
      <c r="G266" s="36">
        <v>0</v>
      </c>
      <c r="H266" s="36"/>
      <c r="I266" s="132">
        <v>200</v>
      </c>
      <c r="J266" s="20">
        <v>200</v>
      </c>
      <c r="K266" s="59">
        <v>300</v>
      </c>
    </row>
    <row r="267" spans="1:11" ht="16.5" customHeight="1">
      <c r="A267" s="47"/>
      <c r="B267" s="119" t="s">
        <v>221</v>
      </c>
      <c r="C267" s="81">
        <v>642014</v>
      </c>
      <c r="D267" s="64" t="s">
        <v>202</v>
      </c>
      <c r="E267" s="58">
        <v>10300</v>
      </c>
      <c r="F267" s="36">
        <v>10300</v>
      </c>
      <c r="G267" s="36">
        <v>12719.56</v>
      </c>
      <c r="H267" s="36"/>
      <c r="I267" s="132">
        <v>12800</v>
      </c>
      <c r="J267" s="20">
        <v>0</v>
      </c>
      <c r="K267" s="59">
        <f>J267+J267*5%</f>
        <v>0</v>
      </c>
    </row>
    <row r="268" spans="1:11" ht="12.75">
      <c r="A268" s="47"/>
      <c r="B268" s="77"/>
      <c r="C268" s="81"/>
      <c r="D268" s="64"/>
      <c r="E268" s="58">
        <v>0</v>
      </c>
      <c r="F268" s="36">
        <v>0</v>
      </c>
      <c r="G268" s="36">
        <v>0</v>
      </c>
      <c r="H268" s="36"/>
      <c r="I268" s="132">
        <v>0</v>
      </c>
      <c r="J268" s="20">
        <f>I268+I268*5%</f>
        <v>0</v>
      </c>
      <c r="K268" s="59">
        <f>J268+J268*5%</f>
        <v>0</v>
      </c>
    </row>
    <row r="269" spans="1:11" ht="15" customHeight="1">
      <c r="A269" s="47"/>
      <c r="B269" s="119"/>
      <c r="C269" s="81"/>
      <c r="D269" s="75" t="s">
        <v>164</v>
      </c>
      <c r="E269" s="55">
        <f aca="true" t="shared" si="39" ref="E269:K269">SUM(E265:E268)</f>
        <v>10800</v>
      </c>
      <c r="F269" s="27">
        <f>SUM(F265:F268)</f>
        <v>10800</v>
      </c>
      <c r="G269" s="27">
        <f t="shared" si="39"/>
        <v>13796.08</v>
      </c>
      <c r="H269" s="27">
        <f t="shared" si="39"/>
        <v>0</v>
      </c>
      <c r="I269" s="135">
        <f t="shared" si="39"/>
        <v>14000</v>
      </c>
      <c r="J269" s="27">
        <f t="shared" si="39"/>
        <v>500</v>
      </c>
      <c r="K269" s="145">
        <f t="shared" si="39"/>
        <v>800</v>
      </c>
    </row>
    <row r="270" spans="1:11" ht="12.75">
      <c r="A270" s="47"/>
      <c r="B270" s="199" t="s">
        <v>137</v>
      </c>
      <c r="C270" s="200"/>
      <c r="D270" s="201"/>
      <c r="E270" s="157">
        <f aca="true" t="shared" si="40" ref="E270:K270">E257+E262+E269</f>
        <v>43280</v>
      </c>
      <c r="F270" s="157">
        <f t="shared" si="40"/>
        <v>43280</v>
      </c>
      <c r="G270" s="31">
        <f t="shared" si="40"/>
        <v>45315.16</v>
      </c>
      <c r="H270" s="31">
        <f t="shared" si="40"/>
        <v>0</v>
      </c>
      <c r="I270" s="133">
        <f t="shared" si="40"/>
        <v>60405</v>
      </c>
      <c r="J270" s="157">
        <f t="shared" si="40"/>
        <v>17017</v>
      </c>
      <c r="K270" s="159">
        <f t="shared" si="40"/>
        <v>1500</v>
      </c>
    </row>
    <row r="271" spans="1:11" ht="18.75" customHeight="1">
      <c r="A271" s="47"/>
      <c r="B271" s="63"/>
      <c r="C271" s="23"/>
      <c r="D271" s="24"/>
      <c r="E271" s="42"/>
      <c r="F271" s="40"/>
      <c r="G271" s="40"/>
      <c r="H271" s="40"/>
      <c r="I271" s="42"/>
      <c r="J271" s="20">
        <f>I271+I271*5%</f>
        <v>0</v>
      </c>
      <c r="K271" s="47">
        <f>J271+J271*5%</f>
        <v>0</v>
      </c>
    </row>
    <row r="272" spans="1:11" ht="15.75">
      <c r="A272" s="47"/>
      <c r="B272" s="227" t="s">
        <v>55</v>
      </c>
      <c r="C272" s="228"/>
      <c r="D272" s="229"/>
      <c r="E272" s="128">
        <f aca="true" t="shared" si="41" ref="E272:K272">E79+E85+E114+E146+E164+E174+E190+E211+E221+E231+E251+E270</f>
        <v>769427</v>
      </c>
      <c r="F272" s="128">
        <f t="shared" si="41"/>
        <v>768065</v>
      </c>
      <c r="G272" s="128">
        <f t="shared" si="41"/>
        <v>817272.9600000001</v>
      </c>
      <c r="H272" s="33" t="e">
        <f t="shared" si="41"/>
        <v>#REF!</v>
      </c>
      <c r="I272" s="128">
        <f t="shared" si="41"/>
        <v>877233.48</v>
      </c>
      <c r="J272" s="161">
        <f t="shared" si="41"/>
        <v>651078.55</v>
      </c>
      <c r="K272" s="162">
        <f t="shared" si="41"/>
        <v>673620.7775</v>
      </c>
    </row>
    <row r="273" spans="1:11" ht="15.75">
      <c r="A273" s="47"/>
      <c r="B273" s="168" t="s">
        <v>56</v>
      </c>
      <c r="C273" s="169"/>
      <c r="D273" s="170"/>
      <c r="E273" s="128">
        <f aca="true" t="shared" si="42" ref="E273:K273">E51</f>
        <v>57000</v>
      </c>
      <c r="F273" s="128">
        <f t="shared" si="42"/>
        <v>57000</v>
      </c>
      <c r="G273" s="128">
        <f t="shared" si="42"/>
        <v>42828.47</v>
      </c>
      <c r="H273" s="33">
        <f t="shared" si="42"/>
        <v>0</v>
      </c>
      <c r="I273" s="128">
        <f t="shared" si="42"/>
        <v>91559.31</v>
      </c>
      <c r="J273" s="128">
        <f t="shared" si="42"/>
        <v>60000</v>
      </c>
      <c r="K273" s="163">
        <f t="shared" si="42"/>
        <v>70000</v>
      </c>
    </row>
    <row r="274" spans="1:11" ht="15.75">
      <c r="A274" s="47"/>
      <c r="B274" s="228" t="s">
        <v>139</v>
      </c>
      <c r="C274" s="230"/>
      <c r="D274" s="231"/>
      <c r="E274" s="127">
        <f aca="true" t="shared" si="43" ref="E274:K274">E44</f>
        <v>80328</v>
      </c>
      <c r="F274" s="155">
        <f t="shared" si="43"/>
        <v>116591</v>
      </c>
      <c r="G274" s="127">
        <f t="shared" si="43"/>
        <v>112961.02</v>
      </c>
      <c r="H274" s="34">
        <f t="shared" si="43"/>
        <v>0</v>
      </c>
      <c r="I274" s="127">
        <f t="shared" si="43"/>
        <v>300000</v>
      </c>
      <c r="J274" s="127">
        <f t="shared" si="43"/>
        <v>0</v>
      </c>
      <c r="K274" s="164">
        <f t="shared" si="43"/>
        <v>0</v>
      </c>
    </row>
    <row r="275" spans="1:11" ht="12.75">
      <c r="A275" s="47"/>
      <c r="B275" s="221"/>
      <c r="C275" s="222"/>
      <c r="D275" s="223"/>
      <c r="E275" s="171"/>
      <c r="F275" s="172"/>
      <c r="G275" s="158"/>
      <c r="H275" s="42"/>
      <c r="I275" s="171"/>
      <c r="J275" s="165"/>
      <c r="K275" s="166"/>
    </row>
    <row r="276" spans="1:11" ht="15.75">
      <c r="A276" s="47"/>
      <c r="B276" s="224" t="s">
        <v>140</v>
      </c>
      <c r="C276" s="225"/>
      <c r="D276" s="226"/>
      <c r="E276" s="127">
        <f aca="true" t="shared" si="44" ref="E276:K276">E272+E274+E275+E273+E271</f>
        <v>906755</v>
      </c>
      <c r="F276" s="156">
        <f t="shared" si="44"/>
        <v>941656</v>
      </c>
      <c r="G276" s="127">
        <f t="shared" si="44"/>
        <v>973062.4500000001</v>
      </c>
      <c r="H276" s="34" t="e">
        <f t="shared" si="44"/>
        <v>#REF!</v>
      </c>
      <c r="I276" s="127">
        <f t="shared" si="44"/>
        <v>1268792.79</v>
      </c>
      <c r="J276" s="127">
        <f t="shared" si="44"/>
        <v>711078.55</v>
      </c>
      <c r="K276" s="167">
        <f t="shared" si="44"/>
        <v>743620.7775</v>
      </c>
    </row>
    <row r="277" spans="2:10" ht="15.75">
      <c r="B277" s="1"/>
      <c r="C277" s="2"/>
      <c r="D277" s="3"/>
      <c r="E277" s="4"/>
      <c r="F277" s="4"/>
      <c r="G277" s="54"/>
      <c r="H277" s="38"/>
      <c r="I277" s="140"/>
      <c r="J277" s="14"/>
    </row>
    <row r="278" spans="2:10" ht="15.75">
      <c r="B278" s="7"/>
      <c r="C278" s="2"/>
      <c r="D278" s="3"/>
      <c r="E278" s="4"/>
      <c r="F278" s="4"/>
      <c r="G278" s="54"/>
      <c r="H278" s="38"/>
      <c r="I278" s="140"/>
      <c r="J278" s="14"/>
    </row>
    <row r="279" spans="2:10" ht="15.75">
      <c r="B279" s="232" t="s">
        <v>260</v>
      </c>
      <c r="C279" s="232"/>
      <c r="D279" s="232"/>
      <c r="F279" s="8"/>
      <c r="G279" s="54"/>
      <c r="H279" s="44"/>
      <c r="I279" s="141"/>
      <c r="J279" s="14"/>
    </row>
    <row r="280" spans="2:10" ht="15.75">
      <c r="B280" s="232" t="s">
        <v>261</v>
      </c>
      <c r="C280" s="232"/>
      <c r="F280" s="15"/>
      <c r="G280" s="44"/>
      <c r="H280" s="45"/>
      <c r="I280" s="142"/>
      <c r="J280" s="14"/>
    </row>
    <row r="281" spans="2:10" ht="15.75">
      <c r="B281" s="1"/>
      <c r="C281" s="2"/>
      <c r="D281" s="3"/>
      <c r="E281" s="4"/>
      <c r="F281" s="4"/>
      <c r="G281" s="44"/>
      <c r="H281" s="38"/>
      <c r="I281" s="140"/>
      <c r="J281" s="14"/>
    </row>
    <row r="282" spans="2:10" ht="15.75">
      <c r="B282" s="1"/>
      <c r="C282" s="2"/>
      <c r="D282" s="3"/>
      <c r="E282" s="4"/>
      <c r="F282" s="4"/>
      <c r="G282" s="44"/>
      <c r="H282" s="38"/>
      <c r="I282" s="140"/>
      <c r="J282" s="14"/>
    </row>
    <row r="283" spans="2:10" ht="20.25">
      <c r="B283" s="16"/>
      <c r="C283" s="17"/>
      <c r="D283" s="18"/>
      <c r="E283" s="8"/>
      <c r="F283" s="8"/>
      <c r="G283" s="44"/>
      <c r="H283" s="44"/>
      <c r="I283" s="141"/>
      <c r="J283" s="19"/>
    </row>
    <row r="284" ht="12.75">
      <c r="I284" s="143"/>
    </row>
    <row r="285" ht="12.75">
      <c r="I285" s="143"/>
    </row>
    <row r="286" ht="12.75">
      <c r="I286" s="143"/>
    </row>
    <row r="287" ht="12.75">
      <c r="I287" s="143"/>
    </row>
    <row r="288" ht="12.75">
      <c r="I288" s="143"/>
    </row>
    <row r="289" ht="12.75">
      <c r="I289" s="143"/>
    </row>
    <row r="290" ht="12.75">
      <c r="I290" s="143"/>
    </row>
    <row r="291" ht="12.75">
      <c r="I291" s="143"/>
    </row>
    <row r="292" ht="12.75">
      <c r="I292" s="143"/>
    </row>
    <row r="293" ht="12.75">
      <c r="I293" s="143"/>
    </row>
    <row r="294" ht="12.75">
      <c r="I294" s="143"/>
    </row>
    <row r="295" ht="12.75">
      <c r="I295" s="143"/>
    </row>
    <row r="296" ht="12.75">
      <c r="I296" s="143"/>
    </row>
    <row r="297" ht="12.75">
      <c r="I297" s="143"/>
    </row>
    <row r="298" ht="12.75">
      <c r="I298" s="143"/>
    </row>
    <row r="299" ht="12.75">
      <c r="I299" s="143"/>
    </row>
    <row r="300" ht="12.75">
      <c r="I300" s="143"/>
    </row>
    <row r="301" ht="12.75">
      <c r="I301" s="143"/>
    </row>
    <row r="302" ht="12.75">
      <c r="I302" s="143"/>
    </row>
    <row r="303" ht="12.75">
      <c r="I303" s="143"/>
    </row>
    <row r="304" ht="12.75">
      <c r="I304" s="143"/>
    </row>
    <row r="305" ht="12.75">
      <c r="I305" s="143"/>
    </row>
    <row r="306" ht="12.75">
      <c r="I306" s="143"/>
    </row>
    <row r="307" ht="12.75">
      <c r="I307" s="143"/>
    </row>
    <row r="308" ht="12.75">
      <c r="I308" s="143"/>
    </row>
    <row r="309" ht="12.75">
      <c r="I309" s="143"/>
    </row>
    <row r="310" ht="12.75">
      <c r="I310" s="143"/>
    </row>
    <row r="311" ht="12.75">
      <c r="I311" s="143"/>
    </row>
    <row r="312" ht="12.75">
      <c r="I312" s="143"/>
    </row>
    <row r="313" ht="12.75">
      <c r="I313" s="143"/>
    </row>
    <row r="314" ht="12.75">
      <c r="I314" s="143"/>
    </row>
    <row r="315" ht="12.75">
      <c r="I315" s="143"/>
    </row>
    <row r="316" ht="12.75">
      <c r="I316" s="143"/>
    </row>
    <row r="317" ht="12.75">
      <c r="I317" s="143"/>
    </row>
    <row r="318" ht="12.75">
      <c r="I318" s="143"/>
    </row>
    <row r="319" ht="12.75">
      <c r="I319" s="143"/>
    </row>
    <row r="320" ht="12.75">
      <c r="I320" s="143"/>
    </row>
    <row r="321" ht="12.75">
      <c r="I321" s="143"/>
    </row>
    <row r="322" ht="12.75">
      <c r="I322" s="143"/>
    </row>
    <row r="323" ht="12.75">
      <c r="I323" s="143"/>
    </row>
    <row r="324" ht="12.75">
      <c r="I324" s="143"/>
    </row>
    <row r="325" ht="12.75">
      <c r="I325" s="143"/>
    </row>
    <row r="326" ht="12.75">
      <c r="I326" s="143"/>
    </row>
    <row r="327" ht="12.75">
      <c r="I327" s="143"/>
    </row>
    <row r="328" ht="12.75">
      <c r="I328" s="143"/>
    </row>
    <row r="329" ht="12.75">
      <c r="I329" s="143"/>
    </row>
    <row r="330" ht="12.75">
      <c r="I330" s="143"/>
    </row>
    <row r="331" ht="12.75">
      <c r="I331" s="143"/>
    </row>
    <row r="332" ht="12.75">
      <c r="I332" s="143"/>
    </row>
    <row r="333" ht="12.75">
      <c r="I333" s="143"/>
    </row>
    <row r="334" ht="12.75">
      <c r="I334" s="143"/>
    </row>
    <row r="335" ht="12.75">
      <c r="I335" s="143"/>
    </row>
    <row r="336" ht="12.75">
      <c r="I336" s="143"/>
    </row>
    <row r="337" ht="12.75">
      <c r="I337" s="143"/>
    </row>
    <row r="338" ht="12.75">
      <c r="I338" s="143"/>
    </row>
    <row r="339" ht="12.75">
      <c r="I339" s="143"/>
    </row>
    <row r="340" ht="12.75">
      <c r="I340" s="143"/>
    </row>
    <row r="341" ht="12.75">
      <c r="I341" s="143"/>
    </row>
    <row r="342" ht="12.75">
      <c r="I342" s="143"/>
    </row>
    <row r="343" ht="12.75">
      <c r="I343" s="143"/>
    </row>
    <row r="344" ht="12.75">
      <c r="I344" s="143"/>
    </row>
    <row r="345" ht="12.75">
      <c r="I345" s="143"/>
    </row>
    <row r="346" ht="12.75">
      <c r="I346" s="143"/>
    </row>
    <row r="347" ht="12.75">
      <c r="I347" s="143"/>
    </row>
    <row r="348" ht="12.75">
      <c r="I348" s="143"/>
    </row>
    <row r="349" ht="12.75">
      <c r="I349" s="143"/>
    </row>
    <row r="350" ht="12.75">
      <c r="I350" s="143"/>
    </row>
    <row r="351" ht="12.75">
      <c r="I351" s="143"/>
    </row>
    <row r="352" ht="12.75">
      <c r="I352" s="143"/>
    </row>
    <row r="353" ht="12.75">
      <c r="I353" s="143"/>
    </row>
    <row r="354" ht="12.75">
      <c r="I354" s="143"/>
    </row>
    <row r="355" ht="12.75">
      <c r="I355" s="143"/>
    </row>
    <row r="356" ht="12.75">
      <c r="I356" s="143"/>
    </row>
    <row r="357" ht="12.75">
      <c r="I357" s="143"/>
    </row>
    <row r="358" ht="12.75">
      <c r="I358" s="143"/>
    </row>
    <row r="359" ht="12.75">
      <c r="I359" s="143"/>
    </row>
    <row r="360" ht="12.75">
      <c r="I360" s="143"/>
    </row>
    <row r="361" ht="12.75">
      <c r="I361" s="143"/>
    </row>
    <row r="362" ht="12.75">
      <c r="I362" s="143"/>
    </row>
    <row r="363" ht="12.75">
      <c r="I363" s="143"/>
    </row>
    <row r="364" ht="12.75">
      <c r="I364" s="143"/>
    </row>
    <row r="365" ht="12.75">
      <c r="I365" s="143"/>
    </row>
    <row r="366" ht="12.75">
      <c r="I366" s="143"/>
    </row>
    <row r="367" ht="12.75">
      <c r="I367" s="143"/>
    </row>
    <row r="368" ht="12.75">
      <c r="I368" s="143"/>
    </row>
    <row r="369" ht="12.75">
      <c r="I369" s="143"/>
    </row>
    <row r="370" ht="12.75">
      <c r="I370" s="143"/>
    </row>
    <row r="371" ht="12.75">
      <c r="I371" s="143"/>
    </row>
    <row r="372" ht="12.75">
      <c r="I372" s="143"/>
    </row>
    <row r="373" ht="12.75">
      <c r="I373" s="143"/>
    </row>
    <row r="374" ht="12.75">
      <c r="I374" s="143"/>
    </row>
    <row r="375" ht="12.75">
      <c r="I375" s="143"/>
    </row>
    <row r="376" ht="12.75">
      <c r="I376" s="143"/>
    </row>
    <row r="377" ht="12.75">
      <c r="I377" s="143"/>
    </row>
    <row r="378" ht="12.75">
      <c r="I378" s="143"/>
    </row>
    <row r="379" ht="12.75">
      <c r="I379" s="143"/>
    </row>
    <row r="380" ht="12.75">
      <c r="I380" s="143"/>
    </row>
    <row r="381" ht="12.75">
      <c r="I381" s="143"/>
    </row>
    <row r="382" ht="12.75">
      <c r="I382" s="143"/>
    </row>
    <row r="383" ht="12.75">
      <c r="I383" s="143"/>
    </row>
    <row r="384" ht="12.75">
      <c r="I384" s="143"/>
    </row>
    <row r="385" ht="12.75">
      <c r="I385" s="143"/>
    </row>
    <row r="386" ht="12.75">
      <c r="I386" s="143"/>
    </row>
    <row r="387" ht="12.75">
      <c r="I387" s="143"/>
    </row>
    <row r="388" ht="12.75">
      <c r="I388" s="143"/>
    </row>
    <row r="389" ht="12.75">
      <c r="I389" s="143"/>
    </row>
    <row r="390" ht="12.75">
      <c r="I390" s="143"/>
    </row>
    <row r="391" ht="12.75">
      <c r="I391" s="143"/>
    </row>
    <row r="392" ht="12.75">
      <c r="I392" s="143"/>
    </row>
    <row r="393" ht="12.75">
      <c r="I393" s="143"/>
    </row>
    <row r="394" ht="12.75">
      <c r="I394" s="143"/>
    </row>
    <row r="395" ht="12.75">
      <c r="I395" s="143"/>
    </row>
    <row r="396" ht="12.75">
      <c r="I396" s="143"/>
    </row>
    <row r="397" ht="12.75">
      <c r="I397" s="143"/>
    </row>
    <row r="398" ht="12.75">
      <c r="I398" s="143"/>
    </row>
    <row r="399" ht="12.75">
      <c r="I399" s="143"/>
    </row>
    <row r="400" ht="12.75">
      <c r="I400" s="143"/>
    </row>
    <row r="401" ht="12.75">
      <c r="I401" s="143"/>
    </row>
    <row r="402" ht="12.75">
      <c r="I402" s="143"/>
    </row>
    <row r="403" ht="12.75">
      <c r="I403" s="143"/>
    </row>
    <row r="404" ht="12.75">
      <c r="I404" s="143"/>
    </row>
    <row r="405" ht="12.75">
      <c r="I405" s="143"/>
    </row>
    <row r="406" ht="12.75">
      <c r="I406" s="143"/>
    </row>
    <row r="407" ht="12.75">
      <c r="I407" s="143"/>
    </row>
    <row r="408" ht="12.75">
      <c r="I408" s="143"/>
    </row>
    <row r="409" ht="12.75">
      <c r="I409" s="143"/>
    </row>
    <row r="410" ht="12.75">
      <c r="I410" s="143"/>
    </row>
    <row r="411" ht="12.75">
      <c r="I411" s="143"/>
    </row>
    <row r="412" ht="12.75">
      <c r="I412" s="143"/>
    </row>
    <row r="413" ht="12.75">
      <c r="I413" s="143"/>
    </row>
    <row r="414" ht="12.75">
      <c r="I414" s="143"/>
    </row>
    <row r="415" ht="12.75">
      <c r="I415" s="143"/>
    </row>
    <row r="416" ht="12.75">
      <c r="I416" s="143"/>
    </row>
    <row r="417" ht="12.75">
      <c r="I417" s="143"/>
    </row>
    <row r="418" ht="12.75">
      <c r="I418" s="143"/>
    </row>
    <row r="419" ht="12.75">
      <c r="I419" s="143"/>
    </row>
    <row r="420" ht="12.75">
      <c r="I420" s="143"/>
    </row>
    <row r="421" ht="12.75">
      <c r="I421" s="143"/>
    </row>
    <row r="422" ht="12.75">
      <c r="I422" s="143"/>
    </row>
    <row r="423" ht="12.75">
      <c r="I423" s="143"/>
    </row>
    <row r="424" ht="12.75">
      <c r="I424" s="143"/>
    </row>
    <row r="425" ht="12.75">
      <c r="I425" s="143"/>
    </row>
    <row r="426" ht="12.75">
      <c r="I426" s="143"/>
    </row>
    <row r="427" ht="12.75">
      <c r="I427" s="143"/>
    </row>
    <row r="428" ht="12.75">
      <c r="I428" s="143"/>
    </row>
    <row r="429" ht="12.75">
      <c r="I429" s="143"/>
    </row>
    <row r="430" ht="12.75">
      <c r="I430" s="143"/>
    </row>
    <row r="431" ht="12.75">
      <c r="I431" s="143"/>
    </row>
    <row r="432" ht="12.75">
      <c r="I432" s="143"/>
    </row>
    <row r="433" ht="12.75">
      <c r="I433" s="143"/>
    </row>
    <row r="434" ht="12.75">
      <c r="I434" s="143"/>
    </row>
    <row r="435" ht="12.75">
      <c r="I435" s="143"/>
    </row>
    <row r="436" ht="12.75">
      <c r="I436" s="143"/>
    </row>
    <row r="437" ht="12.75">
      <c r="I437" s="143"/>
    </row>
    <row r="438" ht="12.75">
      <c r="I438" s="143"/>
    </row>
    <row r="439" ht="12.75">
      <c r="I439" s="143"/>
    </row>
    <row r="440" ht="12.75">
      <c r="I440" s="143"/>
    </row>
    <row r="441" ht="12.75">
      <c r="I441" s="143"/>
    </row>
    <row r="442" ht="12.75">
      <c r="I442" s="143"/>
    </row>
    <row r="443" ht="12.75">
      <c r="I443" s="143"/>
    </row>
    <row r="444" ht="12.75">
      <c r="I444" s="143"/>
    </row>
    <row r="445" ht="12.75">
      <c r="I445" s="143"/>
    </row>
    <row r="446" ht="12.75">
      <c r="I446" s="143"/>
    </row>
    <row r="447" ht="12.75">
      <c r="I447" s="143"/>
    </row>
    <row r="448" ht="12.75">
      <c r="I448" s="143"/>
    </row>
    <row r="449" ht="12.75">
      <c r="I449" s="143"/>
    </row>
    <row r="450" ht="12.75">
      <c r="I450" s="143"/>
    </row>
    <row r="451" ht="12.75">
      <c r="I451" s="143"/>
    </row>
    <row r="452" ht="12.75">
      <c r="I452" s="143"/>
    </row>
    <row r="453" ht="12.75">
      <c r="I453" s="143"/>
    </row>
    <row r="454" ht="12.75">
      <c r="I454" s="143"/>
    </row>
    <row r="455" ht="12.75">
      <c r="I455" s="143"/>
    </row>
    <row r="456" ht="12.75">
      <c r="I456" s="143"/>
    </row>
    <row r="457" ht="12.75">
      <c r="I457" s="143"/>
    </row>
    <row r="458" ht="12.75">
      <c r="I458" s="143"/>
    </row>
    <row r="459" ht="12.75">
      <c r="I459" s="143"/>
    </row>
    <row r="460" ht="12.75">
      <c r="I460" s="143"/>
    </row>
    <row r="461" ht="12.75">
      <c r="I461" s="143"/>
    </row>
    <row r="462" ht="12.75">
      <c r="I462" s="143"/>
    </row>
    <row r="463" ht="12.75">
      <c r="I463" s="143"/>
    </row>
    <row r="464" ht="12.75">
      <c r="I464" s="143"/>
    </row>
    <row r="465" ht="12.75">
      <c r="I465" s="143"/>
    </row>
    <row r="466" ht="12.75">
      <c r="I466" s="143"/>
    </row>
    <row r="467" ht="12.75">
      <c r="I467" s="143"/>
    </row>
    <row r="468" ht="12.75">
      <c r="I468" s="143"/>
    </row>
    <row r="469" ht="12.75">
      <c r="I469" s="143"/>
    </row>
    <row r="470" ht="12.75">
      <c r="I470" s="143"/>
    </row>
    <row r="471" ht="12.75">
      <c r="I471" s="143"/>
    </row>
    <row r="472" ht="12.75">
      <c r="I472" s="143"/>
    </row>
    <row r="473" ht="12.75">
      <c r="I473" s="143"/>
    </row>
    <row r="474" ht="12.75">
      <c r="I474" s="143"/>
    </row>
    <row r="475" ht="12.75">
      <c r="I475" s="143"/>
    </row>
    <row r="476" ht="12.75">
      <c r="I476" s="143"/>
    </row>
    <row r="477" ht="12.75">
      <c r="I477" s="143"/>
    </row>
    <row r="478" ht="12.75">
      <c r="I478" s="143"/>
    </row>
    <row r="479" ht="12.75">
      <c r="I479" s="143"/>
    </row>
    <row r="480" ht="12.75">
      <c r="I480" s="143"/>
    </row>
    <row r="481" ht="12.75">
      <c r="I481" s="143"/>
    </row>
    <row r="482" ht="12.75">
      <c r="I482" s="143"/>
    </row>
    <row r="483" ht="12.75">
      <c r="I483" s="143"/>
    </row>
    <row r="484" ht="12.75">
      <c r="I484" s="143"/>
    </row>
    <row r="485" ht="12.75">
      <c r="I485" s="143"/>
    </row>
    <row r="486" ht="12.75">
      <c r="I486" s="143"/>
    </row>
    <row r="487" ht="12.75">
      <c r="I487" s="143"/>
    </row>
    <row r="488" ht="12.75">
      <c r="I488" s="143"/>
    </row>
    <row r="489" ht="12.75">
      <c r="I489" s="143"/>
    </row>
    <row r="490" ht="12.75">
      <c r="I490" s="143"/>
    </row>
    <row r="491" ht="12.75">
      <c r="I491" s="143"/>
    </row>
    <row r="492" ht="12.75">
      <c r="I492" s="143"/>
    </row>
    <row r="493" ht="12.75">
      <c r="I493" s="143"/>
    </row>
    <row r="494" ht="12.75">
      <c r="I494" s="143"/>
    </row>
    <row r="495" ht="12.75">
      <c r="I495" s="143"/>
    </row>
    <row r="496" ht="12.75">
      <c r="I496" s="143"/>
    </row>
    <row r="497" ht="12.75">
      <c r="I497" s="143"/>
    </row>
    <row r="498" ht="12.75">
      <c r="I498" s="143"/>
    </row>
    <row r="499" ht="12.75">
      <c r="I499" s="143"/>
    </row>
    <row r="500" ht="12.75">
      <c r="I500" s="143"/>
    </row>
    <row r="501" ht="12.75">
      <c r="I501" s="143"/>
    </row>
    <row r="502" ht="12.75">
      <c r="I502" s="143"/>
    </row>
    <row r="503" ht="12.75">
      <c r="I503" s="143"/>
    </row>
    <row r="504" ht="12.75">
      <c r="I504" s="143"/>
    </row>
    <row r="505" ht="12.75">
      <c r="I505" s="143"/>
    </row>
    <row r="506" ht="12.75">
      <c r="I506" s="143"/>
    </row>
    <row r="507" ht="12.75">
      <c r="I507" s="143"/>
    </row>
    <row r="508" ht="12.75">
      <c r="I508" s="143"/>
    </row>
    <row r="509" ht="12.75">
      <c r="I509" s="143"/>
    </row>
    <row r="510" ht="12.75">
      <c r="I510" s="143"/>
    </row>
    <row r="511" ht="12.75">
      <c r="I511" s="143"/>
    </row>
    <row r="512" ht="12.75">
      <c r="I512" s="143"/>
    </row>
    <row r="513" ht="12.75">
      <c r="I513" s="143"/>
    </row>
    <row r="514" ht="12.75">
      <c r="I514" s="143"/>
    </row>
    <row r="515" ht="12.75">
      <c r="I515" s="143"/>
    </row>
    <row r="516" ht="12.75">
      <c r="I516" s="143"/>
    </row>
    <row r="517" ht="12.75">
      <c r="I517" s="143"/>
    </row>
    <row r="518" ht="12.75">
      <c r="I518" s="143"/>
    </row>
    <row r="519" ht="12.75">
      <c r="I519" s="143"/>
    </row>
    <row r="520" ht="12.75">
      <c r="I520" s="143"/>
    </row>
    <row r="521" ht="12.75">
      <c r="I521" s="143"/>
    </row>
    <row r="522" ht="12.75">
      <c r="I522" s="143"/>
    </row>
    <row r="523" ht="12.75">
      <c r="I523" s="143"/>
    </row>
    <row r="524" ht="12.75">
      <c r="I524" s="143"/>
    </row>
    <row r="525" ht="12.75">
      <c r="I525" s="143"/>
    </row>
    <row r="526" ht="12.75">
      <c r="I526" s="143"/>
    </row>
    <row r="527" ht="12.75">
      <c r="I527" s="143"/>
    </row>
    <row r="528" ht="12.75">
      <c r="I528" s="143"/>
    </row>
    <row r="529" ht="12.75">
      <c r="I529" s="143"/>
    </row>
    <row r="530" ht="12.75">
      <c r="I530" s="143"/>
    </row>
    <row r="531" ht="12.75">
      <c r="I531" s="143"/>
    </row>
    <row r="532" ht="12.75">
      <c r="I532" s="143"/>
    </row>
    <row r="533" ht="12.75">
      <c r="I533" s="143"/>
    </row>
    <row r="534" ht="12.75">
      <c r="I534" s="143"/>
    </row>
    <row r="535" ht="12.75">
      <c r="I535" s="143"/>
    </row>
    <row r="536" ht="12.75">
      <c r="I536" s="143"/>
    </row>
    <row r="537" ht="12.75">
      <c r="I537" s="143"/>
    </row>
    <row r="538" ht="12.75">
      <c r="I538" s="143"/>
    </row>
    <row r="539" ht="12.75">
      <c r="I539" s="143"/>
    </row>
    <row r="540" ht="12.75">
      <c r="I540" s="143"/>
    </row>
    <row r="541" ht="12.75">
      <c r="I541" s="143"/>
    </row>
    <row r="542" ht="12.75">
      <c r="I542" s="143"/>
    </row>
    <row r="543" ht="12.75">
      <c r="I543" s="143"/>
    </row>
    <row r="544" ht="12.75">
      <c r="I544" s="143"/>
    </row>
    <row r="545" ht="12.75">
      <c r="I545" s="143"/>
    </row>
    <row r="546" ht="12.75">
      <c r="I546" s="143"/>
    </row>
    <row r="547" ht="12.75">
      <c r="I547" s="143"/>
    </row>
    <row r="548" ht="12.75">
      <c r="I548" s="143"/>
    </row>
    <row r="549" ht="12.75">
      <c r="I549" s="143"/>
    </row>
    <row r="550" ht="12.75">
      <c r="I550" s="143"/>
    </row>
    <row r="551" ht="12.75">
      <c r="I551" s="143"/>
    </row>
    <row r="552" ht="12.75">
      <c r="I552" s="143"/>
    </row>
    <row r="553" ht="12.75">
      <c r="I553" s="143"/>
    </row>
    <row r="554" ht="12.75">
      <c r="I554" s="143"/>
    </row>
    <row r="555" ht="12.75">
      <c r="I555" s="143"/>
    </row>
    <row r="556" ht="12.75">
      <c r="I556" s="143"/>
    </row>
    <row r="557" ht="12.75">
      <c r="I557" s="143"/>
    </row>
    <row r="558" ht="12.75">
      <c r="I558" s="143"/>
    </row>
    <row r="559" ht="12.75">
      <c r="I559" s="143"/>
    </row>
    <row r="560" ht="12.75">
      <c r="I560" s="143"/>
    </row>
    <row r="561" ht="12.75">
      <c r="I561" s="143"/>
    </row>
    <row r="562" ht="12.75">
      <c r="I562" s="143"/>
    </row>
    <row r="563" ht="12.75">
      <c r="I563" s="143"/>
    </row>
    <row r="564" ht="12.75">
      <c r="I564" s="143"/>
    </row>
    <row r="565" ht="12.75">
      <c r="I565" s="143"/>
    </row>
    <row r="566" ht="12.75">
      <c r="I566" s="143"/>
    </row>
    <row r="567" ht="12.75">
      <c r="I567" s="143"/>
    </row>
    <row r="568" ht="12.75">
      <c r="I568" s="143"/>
    </row>
    <row r="569" ht="12.75">
      <c r="I569" s="143"/>
    </row>
    <row r="570" ht="12.75">
      <c r="I570" s="143"/>
    </row>
    <row r="571" ht="12.75">
      <c r="I571" s="143"/>
    </row>
    <row r="572" ht="12.75">
      <c r="I572" s="143"/>
    </row>
    <row r="573" ht="12.75">
      <c r="I573" s="143"/>
    </row>
    <row r="574" ht="12.75">
      <c r="I574" s="143"/>
    </row>
    <row r="575" ht="12.75">
      <c r="I575" s="143"/>
    </row>
    <row r="576" ht="12.75">
      <c r="I576" s="143"/>
    </row>
    <row r="577" ht="12.75">
      <c r="I577" s="143"/>
    </row>
    <row r="578" ht="12.75">
      <c r="I578" s="143"/>
    </row>
    <row r="579" ht="12.75">
      <c r="I579" s="143"/>
    </row>
    <row r="580" ht="12.75">
      <c r="I580" s="143"/>
    </row>
    <row r="581" ht="12.75">
      <c r="I581" s="143"/>
    </row>
    <row r="582" ht="12.75">
      <c r="I582" s="143"/>
    </row>
    <row r="583" ht="12.75">
      <c r="I583" s="143"/>
    </row>
    <row r="584" ht="12.75">
      <c r="I584" s="143"/>
    </row>
    <row r="585" ht="12.75">
      <c r="I585" s="143"/>
    </row>
    <row r="586" ht="12.75">
      <c r="I586" s="143"/>
    </row>
    <row r="587" ht="12.75">
      <c r="I587" s="143"/>
    </row>
    <row r="588" ht="12.75">
      <c r="I588" s="143"/>
    </row>
    <row r="589" ht="12.75">
      <c r="I589" s="143"/>
    </row>
    <row r="590" ht="12.75">
      <c r="I590" s="143"/>
    </row>
    <row r="591" ht="12.75">
      <c r="I591" s="143"/>
    </row>
    <row r="592" ht="12.75">
      <c r="I592" s="143"/>
    </row>
    <row r="593" ht="12.75">
      <c r="I593" s="143"/>
    </row>
    <row r="594" ht="12.75">
      <c r="I594" s="143"/>
    </row>
    <row r="595" ht="12.75">
      <c r="I595" s="143"/>
    </row>
    <row r="596" ht="12.75">
      <c r="I596" s="143"/>
    </row>
    <row r="597" ht="12.75">
      <c r="I597" s="143"/>
    </row>
    <row r="598" ht="12.75">
      <c r="I598" s="143"/>
    </row>
    <row r="599" ht="12.75">
      <c r="I599" s="143"/>
    </row>
    <row r="600" ht="12.75">
      <c r="I600" s="143"/>
    </row>
    <row r="601" ht="12.75">
      <c r="I601" s="143"/>
    </row>
    <row r="602" ht="12.75">
      <c r="I602" s="143"/>
    </row>
    <row r="603" ht="12.75">
      <c r="I603" s="143"/>
    </row>
    <row r="604" ht="12.75">
      <c r="I604" s="143"/>
    </row>
    <row r="605" ht="12.75">
      <c r="I605" s="143"/>
    </row>
    <row r="606" ht="12.75">
      <c r="I606" s="143"/>
    </row>
    <row r="607" ht="12.75">
      <c r="I607" s="143"/>
    </row>
    <row r="608" ht="12.75">
      <c r="I608" s="143"/>
    </row>
    <row r="609" ht="12.75">
      <c r="I609" s="143"/>
    </row>
    <row r="610" ht="12.75">
      <c r="I610" s="143"/>
    </row>
    <row r="611" ht="12.75">
      <c r="I611" s="143"/>
    </row>
    <row r="612" ht="12.75">
      <c r="I612" s="143"/>
    </row>
    <row r="613" ht="12.75">
      <c r="I613" s="143"/>
    </row>
    <row r="614" ht="12.75">
      <c r="I614" s="143"/>
    </row>
    <row r="615" ht="12.75">
      <c r="I615" s="143"/>
    </row>
    <row r="616" ht="12.75">
      <c r="I616" s="143"/>
    </row>
    <row r="617" ht="12.75">
      <c r="I617" s="143"/>
    </row>
    <row r="618" ht="12.75">
      <c r="I618" s="143"/>
    </row>
    <row r="619" ht="12.75">
      <c r="I619" s="143"/>
    </row>
    <row r="620" ht="12.75">
      <c r="I620" s="143"/>
    </row>
    <row r="621" ht="12.75">
      <c r="I621" s="143"/>
    </row>
    <row r="622" ht="12.75">
      <c r="I622" s="143"/>
    </row>
    <row r="623" ht="12.75">
      <c r="I623" s="143"/>
    </row>
    <row r="624" ht="12.75">
      <c r="I624" s="143"/>
    </row>
    <row r="625" ht="12.75">
      <c r="I625" s="143"/>
    </row>
    <row r="626" ht="12.75">
      <c r="I626" s="143"/>
    </row>
    <row r="627" ht="12.75">
      <c r="I627" s="143"/>
    </row>
    <row r="628" ht="12.75">
      <c r="I628" s="143"/>
    </row>
    <row r="629" ht="12.75">
      <c r="I629" s="143"/>
    </row>
    <row r="630" ht="12.75">
      <c r="I630" s="143"/>
    </row>
    <row r="631" ht="12.75">
      <c r="I631" s="143"/>
    </row>
    <row r="632" ht="12.75">
      <c r="I632" s="143"/>
    </row>
    <row r="633" ht="12.75">
      <c r="I633" s="143"/>
    </row>
    <row r="634" ht="12.75">
      <c r="I634" s="143"/>
    </row>
    <row r="635" ht="12.75">
      <c r="I635" s="143"/>
    </row>
    <row r="636" ht="12.75">
      <c r="I636" s="143"/>
    </row>
    <row r="637" ht="12.75">
      <c r="I637" s="143"/>
    </row>
    <row r="638" ht="12.75">
      <c r="I638" s="143"/>
    </row>
    <row r="639" ht="12.75">
      <c r="I639" s="143"/>
    </row>
    <row r="640" ht="12.75">
      <c r="I640" s="143"/>
    </row>
    <row r="641" ht="12.75">
      <c r="I641" s="143"/>
    </row>
    <row r="642" ht="12.75">
      <c r="I642" s="143"/>
    </row>
    <row r="643" ht="12.75">
      <c r="I643" s="143"/>
    </row>
    <row r="644" ht="12.75">
      <c r="I644" s="143"/>
    </row>
    <row r="645" ht="12.75">
      <c r="I645" s="143"/>
    </row>
    <row r="646" ht="12.75">
      <c r="I646" s="143"/>
    </row>
    <row r="647" ht="12.75">
      <c r="I647" s="143"/>
    </row>
    <row r="648" ht="12.75">
      <c r="I648" s="143"/>
    </row>
    <row r="649" ht="12.75">
      <c r="I649" s="143"/>
    </row>
    <row r="650" ht="12.75">
      <c r="I650" s="143"/>
    </row>
    <row r="651" ht="12.75">
      <c r="I651" s="143"/>
    </row>
    <row r="652" ht="12.75">
      <c r="I652" s="143"/>
    </row>
    <row r="653" ht="12.75">
      <c r="I653" s="143"/>
    </row>
    <row r="654" ht="12.75">
      <c r="I654" s="143"/>
    </row>
    <row r="655" ht="12.75">
      <c r="I655" s="143"/>
    </row>
    <row r="656" ht="12.75">
      <c r="I656" s="143"/>
    </row>
    <row r="657" ht="12.75">
      <c r="I657" s="143"/>
    </row>
    <row r="658" ht="12.75">
      <c r="I658" s="143"/>
    </row>
    <row r="659" ht="12.75">
      <c r="I659" s="143"/>
    </row>
    <row r="660" ht="12.75">
      <c r="I660" s="143"/>
    </row>
    <row r="661" ht="12.75">
      <c r="I661" s="143"/>
    </row>
    <row r="662" ht="12.75">
      <c r="I662" s="143"/>
    </row>
    <row r="663" ht="12.75">
      <c r="I663" s="143"/>
    </row>
    <row r="664" ht="12.75">
      <c r="I664" s="143"/>
    </row>
    <row r="665" ht="12.75">
      <c r="I665" s="143"/>
    </row>
    <row r="666" ht="12.75">
      <c r="I666" s="143"/>
    </row>
    <row r="667" ht="12.75">
      <c r="I667" s="143"/>
    </row>
    <row r="668" ht="12.75">
      <c r="I668" s="143"/>
    </row>
    <row r="669" ht="12.75">
      <c r="I669" s="143"/>
    </row>
    <row r="670" ht="12.75">
      <c r="I670" s="143"/>
    </row>
    <row r="671" ht="12.75">
      <c r="I671" s="143"/>
    </row>
    <row r="672" ht="12.75">
      <c r="I672" s="143"/>
    </row>
    <row r="673" ht="12.75">
      <c r="I673" s="143"/>
    </row>
    <row r="674" ht="12.75">
      <c r="I674" s="143"/>
    </row>
    <row r="675" ht="12.75">
      <c r="I675" s="143"/>
    </row>
    <row r="676" ht="12.75">
      <c r="I676" s="143"/>
    </row>
    <row r="677" ht="12.75">
      <c r="I677" s="143"/>
    </row>
    <row r="678" ht="12.75">
      <c r="I678" s="143"/>
    </row>
    <row r="679" ht="12.75">
      <c r="I679" s="143"/>
    </row>
    <row r="680" ht="12.75">
      <c r="I680" s="143"/>
    </row>
    <row r="681" ht="12.75">
      <c r="I681" s="143"/>
    </row>
    <row r="682" ht="12.75">
      <c r="I682" s="143"/>
    </row>
    <row r="683" ht="12.75">
      <c r="I683" s="143"/>
    </row>
    <row r="684" ht="12.75">
      <c r="I684" s="143"/>
    </row>
    <row r="685" ht="12.75">
      <c r="I685" s="143"/>
    </row>
    <row r="686" ht="12.75">
      <c r="I686" s="143"/>
    </row>
    <row r="687" ht="12.75">
      <c r="I687" s="143"/>
    </row>
    <row r="688" ht="12.75">
      <c r="I688" s="143"/>
    </row>
    <row r="689" ht="12.75">
      <c r="I689" s="143"/>
    </row>
    <row r="690" ht="12.75">
      <c r="I690" s="143"/>
    </row>
    <row r="691" ht="12.75">
      <c r="I691" s="143"/>
    </row>
    <row r="692" ht="12.75">
      <c r="I692" s="143"/>
    </row>
    <row r="693" ht="12.75">
      <c r="I693" s="143"/>
    </row>
    <row r="694" ht="12.75">
      <c r="I694" s="143"/>
    </row>
    <row r="695" ht="12.75">
      <c r="I695" s="143"/>
    </row>
    <row r="696" ht="12.75">
      <c r="I696" s="143"/>
    </row>
    <row r="697" ht="12.75">
      <c r="I697" s="143"/>
    </row>
    <row r="698" ht="12.75">
      <c r="I698" s="143"/>
    </row>
    <row r="699" ht="12.75">
      <c r="I699" s="143"/>
    </row>
    <row r="700" ht="12.75">
      <c r="I700" s="143"/>
    </row>
    <row r="701" ht="12.75">
      <c r="I701" s="143"/>
    </row>
    <row r="702" ht="12.75">
      <c r="I702" s="143"/>
    </row>
    <row r="703" ht="12.75">
      <c r="I703" s="143"/>
    </row>
    <row r="704" ht="12.75">
      <c r="I704" s="143"/>
    </row>
    <row r="705" ht="12.75">
      <c r="I705" s="143"/>
    </row>
    <row r="706" ht="12.75">
      <c r="I706" s="143"/>
    </row>
    <row r="707" ht="12.75">
      <c r="I707" s="143"/>
    </row>
    <row r="708" ht="12.75">
      <c r="I708" s="143"/>
    </row>
    <row r="709" ht="12.75">
      <c r="I709" s="143"/>
    </row>
    <row r="710" ht="12.75">
      <c r="I710" s="143"/>
    </row>
    <row r="711" ht="12.75">
      <c r="I711" s="143"/>
    </row>
    <row r="712" ht="12.75">
      <c r="I712" s="143"/>
    </row>
    <row r="713" ht="12.75">
      <c r="I713" s="143"/>
    </row>
    <row r="714" ht="12.75">
      <c r="I714" s="143"/>
    </row>
    <row r="715" ht="12.75">
      <c r="I715" s="143"/>
    </row>
    <row r="716" ht="12.75">
      <c r="I716" s="143"/>
    </row>
    <row r="717" ht="12.75">
      <c r="I717" s="143"/>
    </row>
    <row r="718" ht="12.75">
      <c r="I718" s="143"/>
    </row>
    <row r="719" ht="12.75">
      <c r="I719" s="143"/>
    </row>
    <row r="720" ht="12.75">
      <c r="I720" s="143"/>
    </row>
    <row r="721" ht="12.75">
      <c r="I721" s="143"/>
    </row>
    <row r="722" ht="12.75">
      <c r="I722" s="143"/>
    </row>
    <row r="723" ht="12.75">
      <c r="I723" s="143"/>
    </row>
    <row r="724" ht="12.75">
      <c r="I724" s="143"/>
    </row>
    <row r="725" ht="12.75">
      <c r="I725" s="143"/>
    </row>
    <row r="726" ht="12.75">
      <c r="I726" s="143"/>
    </row>
    <row r="727" ht="12.75">
      <c r="I727" s="143"/>
    </row>
    <row r="728" ht="12.75">
      <c r="I728" s="143"/>
    </row>
    <row r="729" ht="12.75">
      <c r="I729" s="143"/>
    </row>
    <row r="730" ht="12.75">
      <c r="I730" s="143"/>
    </row>
    <row r="731" ht="12.75">
      <c r="I731" s="143"/>
    </row>
    <row r="732" ht="12.75">
      <c r="I732" s="143"/>
    </row>
    <row r="733" ht="12.75">
      <c r="I733" s="143"/>
    </row>
    <row r="734" ht="12.75">
      <c r="I734" s="143"/>
    </row>
    <row r="735" ht="12.75">
      <c r="I735" s="143"/>
    </row>
    <row r="736" ht="12.75">
      <c r="I736" s="143"/>
    </row>
    <row r="737" ht="12.75">
      <c r="I737" s="143"/>
    </row>
    <row r="738" ht="12.75">
      <c r="I738" s="143"/>
    </row>
    <row r="739" ht="12.75">
      <c r="I739" s="143"/>
    </row>
    <row r="740" ht="12.75">
      <c r="I740" s="143"/>
    </row>
    <row r="741" ht="12.75">
      <c r="I741" s="143"/>
    </row>
    <row r="742" ht="12.75">
      <c r="I742" s="143"/>
    </row>
    <row r="743" ht="12.75">
      <c r="I743" s="143"/>
    </row>
    <row r="744" ht="12.75">
      <c r="I744" s="143"/>
    </row>
    <row r="745" ht="12.75">
      <c r="I745" s="143"/>
    </row>
    <row r="746" ht="12.75">
      <c r="I746" s="143"/>
    </row>
    <row r="747" ht="12.75">
      <c r="I747" s="143"/>
    </row>
    <row r="748" ht="12.75">
      <c r="I748" s="143"/>
    </row>
    <row r="749" ht="12.75">
      <c r="I749" s="143"/>
    </row>
    <row r="750" ht="12.75">
      <c r="I750" s="143"/>
    </row>
    <row r="751" ht="12.75">
      <c r="I751" s="143"/>
    </row>
    <row r="752" ht="12.75">
      <c r="I752" s="143"/>
    </row>
    <row r="753" ht="12.75">
      <c r="I753" s="143"/>
    </row>
    <row r="754" ht="12.75">
      <c r="I754" s="143"/>
    </row>
    <row r="755" ht="12.75">
      <c r="I755" s="143"/>
    </row>
    <row r="756" ht="12.75">
      <c r="I756" s="143"/>
    </row>
    <row r="757" ht="12.75">
      <c r="I757" s="143"/>
    </row>
    <row r="758" ht="12.75">
      <c r="I758" s="143"/>
    </row>
    <row r="759" ht="12.75">
      <c r="I759" s="143"/>
    </row>
    <row r="760" ht="12.75">
      <c r="I760" s="143"/>
    </row>
    <row r="761" ht="12.75">
      <c r="I761" s="143"/>
    </row>
    <row r="762" ht="12.75">
      <c r="I762" s="143"/>
    </row>
    <row r="763" ht="12.75">
      <c r="I763" s="143"/>
    </row>
    <row r="764" ht="12.75">
      <c r="I764" s="143"/>
    </row>
    <row r="765" ht="12.75">
      <c r="I765" s="143"/>
    </row>
    <row r="766" ht="12.75">
      <c r="I766" s="143"/>
    </row>
    <row r="767" ht="12.75">
      <c r="I767" s="143"/>
    </row>
    <row r="768" ht="12.75">
      <c r="I768" s="143"/>
    </row>
    <row r="769" ht="12.75">
      <c r="I769" s="143"/>
    </row>
    <row r="770" ht="12.75">
      <c r="I770" s="143"/>
    </row>
    <row r="771" ht="12.75">
      <c r="I771" s="143"/>
    </row>
    <row r="772" ht="12.75">
      <c r="I772" s="143"/>
    </row>
    <row r="773" ht="12.75">
      <c r="I773" s="143"/>
    </row>
    <row r="774" ht="12.75">
      <c r="I774" s="143"/>
    </row>
    <row r="775" ht="12.75">
      <c r="I775" s="143"/>
    </row>
    <row r="776" ht="12.75">
      <c r="I776" s="143"/>
    </row>
    <row r="777" ht="12.75">
      <c r="I777" s="143"/>
    </row>
    <row r="778" ht="12.75">
      <c r="I778" s="143"/>
    </row>
    <row r="779" ht="12.75">
      <c r="I779" s="143"/>
    </row>
    <row r="780" ht="12.75">
      <c r="I780" s="143"/>
    </row>
    <row r="781" ht="12.75">
      <c r="I781" s="143"/>
    </row>
    <row r="782" ht="12.75">
      <c r="I782" s="143"/>
    </row>
    <row r="783" ht="12.75">
      <c r="I783" s="143"/>
    </row>
    <row r="784" ht="12.75">
      <c r="I784" s="143"/>
    </row>
    <row r="785" ht="12.75">
      <c r="I785" s="143"/>
    </row>
    <row r="786" ht="12.75">
      <c r="I786" s="143"/>
    </row>
    <row r="787" ht="12.75">
      <c r="I787" s="143"/>
    </row>
    <row r="788" ht="12.75">
      <c r="I788" s="143"/>
    </row>
    <row r="789" ht="12.75">
      <c r="I789" s="143"/>
    </row>
    <row r="790" ht="12.75">
      <c r="I790" s="143"/>
    </row>
    <row r="791" ht="12.75">
      <c r="I791" s="143"/>
    </row>
    <row r="792" ht="12.75">
      <c r="I792" s="143"/>
    </row>
    <row r="793" ht="12.75">
      <c r="I793" s="143"/>
    </row>
    <row r="794" ht="12.75">
      <c r="I794" s="143"/>
    </row>
    <row r="795" ht="12.75">
      <c r="I795" s="143"/>
    </row>
    <row r="796" ht="12.75">
      <c r="I796" s="143"/>
    </row>
    <row r="797" ht="12.75">
      <c r="I797" s="143"/>
    </row>
    <row r="798" ht="12.75">
      <c r="I798" s="143"/>
    </row>
    <row r="799" ht="12.75">
      <c r="I799" s="143"/>
    </row>
    <row r="800" ht="12.75">
      <c r="I800" s="143"/>
    </row>
    <row r="801" ht="12.75">
      <c r="I801" s="143"/>
    </row>
    <row r="802" ht="12.75">
      <c r="I802" s="143"/>
    </row>
    <row r="803" ht="12.75">
      <c r="I803" s="143"/>
    </row>
    <row r="804" ht="12.75">
      <c r="I804" s="143"/>
    </row>
    <row r="805" ht="12.75">
      <c r="I805" s="143"/>
    </row>
    <row r="806" ht="12.75">
      <c r="I806" s="143"/>
    </row>
    <row r="807" ht="12.75">
      <c r="I807" s="143"/>
    </row>
    <row r="808" ht="12.75">
      <c r="I808" s="143"/>
    </row>
  </sheetData>
  <sheetProtection/>
  <mergeCells count="61">
    <mergeCell ref="B275:D275"/>
    <mergeCell ref="B276:D276"/>
    <mergeCell ref="B264:D264"/>
    <mergeCell ref="B270:D270"/>
    <mergeCell ref="B272:D272"/>
    <mergeCell ref="B274:D274"/>
    <mergeCell ref="B251:D251"/>
    <mergeCell ref="B253:D253"/>
    <mergeCell ref="B254:D254"/>
    <mergeCell ref="B258:D258"/>
    <mergeCell ref="B231:D231"/>
    <mergeCell ref="B237:D237"/>
    <mergeCell ref="B238:D238"/>
    <mergeCell ref="B245:D245"/>
    <mergeCell ref="B221:D221"/>
    <mergeCell ref="B223:D223"/>
    <mergeCell ref="B224:D224"/>
    <mergeCell ref="B227:D227"/>
    <mergeCell ref="B211:D211"/>
    <mergeCell ref="B213:D213"/>
    <mergeCell ref="B214:D214"/>
    <mergeCell ref="B193:D193"/>
    <mergeCell ref="C203:D203"/>
    <mergeCell ref="C208:D208"/>
    <mergeCell ref="B209:D209"/>
    <mergeCell ref="B180:D180"/>
    <mergeCell ref="B184:D184"/>
    <mergeCell ref="B190:D190"/>
    <mergeCell ref="B192:D192"/>
    <mergeCell ref="B171:D171"/>
    <mergeCell ref="B174:D174"/>
    <mergeCell ref="B176:D176"/>
    <mergeCell ref="B177:D177"/>
    <mergeCell ref="B159:D159"/>
    <mergeCell ref="B164:D164"/>
    <mergeCell ref="B167:D167"/>
    <mergeCell ref="B170:D170"/>
    <mergeCell ref="B139:D139"/>
    <mergeCell ref="B146:D146"/>
    <mergeCell ref="B148:D148"/>
    <mergeCell ref="B149:D149"/>
    <mergeCell ref="B121:D121"/>
    <mergeCell ref="B124:D124"/>
    <mergeCell ref="B128:D128"/>
    <mergeCell ref="B136:D136"/>
    <mergeCell ref="B91:D91"/>
    <mergeCell ref="B99:D99"/>
    <mergeCell ref="B114:D114"/>
    <mergeCell ref="B120:D120"/>
    <mergeCell ref="B82:D82"/>
    <mergeCell ref="B83:D83"/>
    <mergeCell ref="B85:D85"/>
    <mergeCell ref="B90:D90"/>
    <mergeCell ref="B72:D72"/>
    <mergeCell ref="B76:D76"/>
    <mergeCell ref="B79:D79"/>
    <mergeCell ref="B80:D80"/>
    <mergeCell ref="B6:D6"/>
    <mergeCell ref="B53:D53"/>
    <mergeCell ref="B58:D58"/>
    <mergeCell ref="B68:D68"/>
  </mergeCells>
  <printOptions/>
  <pageMargins left="0.75" right="0.75" top="1" bottom="1" header="0.4921259845" footer="0.4921259845"/>
  <pageSetup horizontalDpi="300" verticalDpi="300" orientation="landscape" paperSize="9" r:id="rId3"/>
  <headerFooter alignWithMargins="0">
    <oddHeader>&amp;LOBEC HONTIANSKE MORAVCE</oddHeader>
    <oddFooter>&amp;CStrana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uzivatel</cp:lastModifiedBy>
  <cp:lastPrinted>2015-03-24T15:05:51Z</cp:lastPrinted>
  <dcterms:created xsi:type="dcterms:W3CDTF">2007-02-15T07:35:44Z</dcterms:created>
  <dcterms:modified xsi:type="dcterms:W3CDTF">2015-03-26T07:29:35Z</dcterms:modified>
  <cp:category/>
  <cp:version/>
  <cp:contentType/>
  <cp:contentStatus/>
</cp:coreProperties>
</file>